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1" sheetId="1" r:id="rId1"/>
  </sheets>
  <definedNames>
    <definedName name="_xlnm.Print_Area" localSheetId="0">Лист1!$A$1:$L$156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8" i="1" l="1"/>
  <c r="G88" i="1"/>
  <c r="J136" i="1"/>
  <c r="G136" i="1"/>
  <c r="G14" i="1" l="1"/>
  <c r="J14" i="1" l="1"/>
  <c r="J143" i="1" l="1"/>
  <c r="G12" i="1" l="1"/>
  <c r="J12" i="1" s="1"/>
  <c r="J90" i="1" l="1"/>
  <c r="K89" i="1"/>
  <c r="J89" i="1"/>
  <c r="G15" i="1"/>
  <c r="J84" i="1"/>
  <c r="J148" i="1" l="1"/>
  <c r="J147" i="1"/>
  <c r="J146" i="1"/>
  <c r="J145" i="1"/>
  <c r="J144" i="1"/>
  <c r="G149" i="1"/>
  <c r="J15" i="1" l="1"/>
  <c r="G16" i="1"/>
  <c r="G17" i="1"/>
  <c r="J17" i="1" s="1"/>
  <c r="G18" i="1"/>
  <c r="J18" i="1" s="1"/>
  <c r="G19" i="1"/>
  <c r="J19" i="1" s="1"/>
  <c r="G13" i="1"/>
  <c r="J149" i="1"/>
  <c r="J16" i="1" l="1"/>
  <c r="K82" i="1"/>
  <c r="J142" i="1" l="1"/>
  <c r="J141" i="1"/>
  <c r="G11" i="1"/>
  <c r="G33" i="1"/>
  <c r="J85" i="1"/>
  <c r="J37" i="1"/>
  <c r="J33" i="1" s="1"/>
  <c r="I134" i="1"/>
  <c r="I89" i="1" s="1"/>
  <c r="H134" i="1"/>
  <c r="J133" i="1"/>
  <c r="J134" i="1" s="1"/>
  <c r="G133" i="1"/>
  <c r="G134" i="1" s="1"/>
  <c r="K131" i="1"/>
  <c r="J131" i="1"/>
  <c r="I131" i="1"/>
  <c r="I82" i="1" s="1"/>
  <c r="H131" i="1"/>
  <c r="G131" i="1"/>
  <c r="K127" i="1"/>
  <c r="K124" i="1"/>
  <c r="I124" i="1"/>
  <c r="H124" i="1"/>
  <c r="G122" i="1"/>
  <c r="G121" i="1"/>
  <c r="J120" i="1"/>
  <c r="J124" i="1" s="1"/>
  <c r="G119" i="1"/>
  <c r="K117" i="1"/>
  <c r="J116" i="1"/>
  <c r="I116" i="1"/>
  <c r="H116" i="1"/>
  <c r="G115" i="1"/>
  <c r="G114" i="1"/>
  <c r="G113" i="1"/>
  <c r="G112" i="1"/>
  <c r="G111" i="1"/>
  <c r="G110" i="1"/>
  <c r="J109" i="1"/>
  <c r="I109" i="1"/>
  <c r="H109" i="1"/>
  <c r="G108" i="1"/>
  <c r="G107" i="1"/>
  <c r="G106" i="1"/>
  <c r="G105" i="1"/>
  <c r="G104" i="1"/>
  <c r="G103" i="1"/>
  <c r="K102" i="1"/>
  <c r="J102" i="1"/>
  <c r="I102" i="1"/>
  <c r="H102" i="1"/>
  <c r="G102" i="1"/>
  <c r="J97" i="1"/>
  <c r="H97" i="1"/>
  <c r="G97" i="1"/>
  <c r="F96" i="1"/>
  <c r="K95" i="1"/>
  <c r="F95" i="1"/>
  <c r="F94" i="1"/>
  <c r="I97" i="1"/>
  <c r="I88" i="1"/>
  <c r="G87" i="1"/>
  <c r="G86" i="1"/>
  <c r="F97" i="1" l="1"/>
  <c r="G116" i="1"/>
  <c r="G109" i="1"/>
  <c r="G124" i="1"/>
  <c r="J13" i="1"/>
  <c r="J140" i="1"/>
  <c r="J11" i="1" l="1"/>
  <c r="K149" i="1"/>
  <c r="K150" i="1" s="1"/>
  <c r="K151" i="1" s="1"/>
  <c r="K152" i="1" s="1"/>
  <c r="K153" i="1" s="1"/>
  <c r="I37" i="1"/>
  <c r="J83" i="1"/>
  <c r="G83" i="1"/>
  <c r="J36" i="1"/>
  <c r="I36" i="1"/>
  <c r="G36" i="1"/>
  <c r="J153" i="1"/>
  <c r="G153" i="1"/>
  <c r="J43" i="1" l="1"/>
  <c r="I43" i="1"/>
  <c r="H43" i="1"/>
  <c r="G43" i="1"/>
  <c r="F42" i="1"/>
  <c r="F41" i="1"/>
  <c r="F40" i="1"/>
  <c r="F43" i="1" l="1"/>
  <c r="G48" i="1"/>
  <c r="H48" i="1"/>
  <c r="I48" i="1"/>
  <c r="J48" i="1"/>
  <c r="K41" i="1"/>
  <c r="G9" i="1"/>
  <c r="G20" i="1" s="1"/>
  <c r="H20" i="1"/>
  <c r="I20" i="1"/>
  <c r="K20" i="1"/>
  <c r="J66" i="1" l="1"/>
  <c r="K77" i="1" l="1"/>
  <c r="I149" i="1"/>
  <c r="H149" i="1"/>
  <c r="K73" i="1"/>
  <c r="I80" i="1"/>
  <c r="H80" i="1"/>
  <c r="H88" i="1" s="1"/>
  <c r="J79" i="1"/>
  <c r="J80" i="1" s="1"/>
  <c r="G79" i="1"/>
  <c r="G80" i="1" s="1"/>
  <c r="K70" i="1"/>
  <c r="J77" i="1"/>
  <c r="I77" i="1"/>
  <c r="H77" i="1"/>
  <c r="G77" i="1"/>
  <c r="K63" i="1"/>
  <c r="J70" i="1"/>
  <c r="I70" i="1"/>
  <c r="H70" i="1"/>
  <c r="G68" i="1"/>
  <c r="G67" i="1"/>
  <c r="G65" i="1"/>
  <c r="J62" i="1"/>
  <c r="I62" i="1"/>
  <c r="H62" i="1"/>
  <c r="G61" i="1"/>
  <c r="G60" i="1"/>
  <c r="G59" i="1"/>
  <c r="G58" i="1"/>
  <c r="G57" i="1"/>
  <c r="G56" i="1"/>
  <c r="K48" i="1"/>
  <c r="J55" i="1"/>
  <c r="I55" i="1"/>
  <c r="H55" i="1"/>
  <c r="G54" i="1"/>
  <c r="G53" i="1"/>
  <c r="G52" i="1"/>
  <c r="G51" i="1"/>
  <c r="G50" i="1"/>
  <c r="G49" i="1"/>
  <c r="K36" i="1"/>
  <c r="K37" i="1" s="1"/>
  <c r="K83" i="1" s="1"/>
  <c r="K88" i="1" s="1"/>
  <c r="K136" i="1" s="1"/>
  <c r="H36" i="1"/>
  <c r="G35" i="1"/>
  <c r="G34" i="1"/>
  <c r="K27" i="1"/>
  <c r="I27" i="1"/>
  <c r="H27" i="1"/>
  <c r="G25" i="1"/>
  <c r="G24" i="1"/>
  <c r="G22" i="1"/>
  <c r="G23" i="1" l="1"/>
  <c r="J10" i="1" s="1"/>
  <c r="J20" i="1" s="1"/>
  <c r="J27" i="1"/>
  <c r="G55" i="1"/>
  <c r="G62" i="1"/>
  <c r="G70" i="1"/>
  <c r="J23" i="1" l="1"/>
  <c r="G27" i="1"/>
</calcChain>
</file>

<file path=xl/comments1.xml><?xml version="1.0" encoding="utf-8"?>
<comments xmlns="http://schemas.openxmlformats.org/spreadsheetml/2006/main">
  <authors>
    <author>Автор</author>
  </authors>
  <commentList>
    <comment ref="K5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 ул. Восточная</t>
        </r>
      </text>
    </comment>
    <comment ref="J6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МКП ГЭС 54300,00
В т.ч. Эл.снабж. УО 13393833,00
НДС 2678767,00
УПСР ул. Восточная 301155,00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1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 ул. Восточная</t>
        </r>
      </text>
    </comment>
    <comment ref="J11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МКП ГЭС 54300,00
В т.ч. Эл.снабж. УО 13393833,00
НДС 2678767,00
УПСР ул. Восточная 301155,00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<sst xmlns="http://schemas.openxmlformats.org/spreadsheetml/2006/main" count="105" uniqueCount="58">
  <si>
    <t>План реализации муниципальной программы</t>
  </si>
  <si>
    <t>№ п/п</t>
  </si>
  <si>
    <t>срок реализации</t>
  </si>
  <si>
    <t>в том числе</t>
  </si>
  <si>
    <t>начало реализации</t>
  </si>
  <si>
    <t>всего</t>
  </si>
  <si>
    <t>федеральный бюджет</t>
  </si>
  <si>
    <t>областной бюджет Ленинградской области</t>
  </si>
  <si>
    <t>бюджет Киришского городского поселения</t>
  </si>
  <si>
    <t>прочие источники</t>
  </si>
  <si>
    <t>ИТОГО</t>
  </si>
  <si>
    <t xml:space="preserve">Подпрограмма «Энергосбережение и повышение энергетической эффективности»
</t>
  </si>
  <si>
    <t>ИТОГО по подпрограмме</t>
  </si>
  <si>
    <t>Комитет жилищно-коммунального хозяйства администрации Киришского муниципального района</t>
  </si>
  <si>
    <t>Электроснабжение светофорных объектов</t>
  </si>
  <si>
    <t>Газоснабжение мемориала «Памяти павших»</t>
  </si>
  <si>
    <t>1.7.</t>
  </si>
  <si>
    <t xml:space="preserve">Установка и замена приборов учета </t>
  </si>
  <si>
    <t>Подпрограмма «Водоснабжение и водоотведение»</t>
  </si>
  <si>
    <t xml:space="preserve">Комитет жилищно-коммунального хозяйства администрации Киришского муниципального района </t>
  </si>
  <si>
    <t>Устройство системы контроля на производственной базе ВОС</t>
  </si>
  <si>
    <t>Обеспечение работы уличного освещения</t>
  </si>
  <si>
    <t>Актуализация схемы водоснабжения и водоотведения</t>
  </si>
  <si>
    <t xml:space="preserve"> </t>
  </si>
  <si>
    <t>2.4</t>
  </si>
  <si>
    <t>Содержание, текущий, капитальный ремонт объектов уличного освещения</t>
  </si>
  <si>
    <t>конец реализации</t>
  </si>
  <si>
    <t>«Обеспечение устойчивого функционирования и развития коммунальной и инженерной инфраструктуры и повышение энергоэффективности в Киришском городском поселении»</t>
  </si>
  <si>
    <t>1.1.</t>
  </si>
  <si>
    <t>1.2.</t>
  </si>
  <si>
    <t>1.3.</t>
  </si>
  <si>
    <t>1.4.</t>
  </si>
  <si>
    <t>1.5.</t>
  </si>
  <si>
    <t>1.6.</t>
  </si>
  <si>
    <t>2.1.</t>
  </si>
  <si>
    <t xml:space="preserve">Проектная часть </t>
  </si>
  <si>
    <t>Комплекс процессных мероприятий  "Энергосбережение и повышение энергетической эффективности"</t>
  </si>
  <si>
    <t xml:space="preserve">Процессная часть </t>
  </si>
  <si>
    <t>Мероприятия, направленные на достижение целей федеральных (региональных) проектов</t>
  </si>
  <si>
    <t>Мероприятия, направленные на достижение цели федерального проекта "Содействие развитию инфраструктуры субъектов Российской Федерации (муниципальных образований)"</t>
  </si>
  <si>
    <t>Процессная часть</t>
  </si>
  <si>
    <t>1.</t>
  </si>
  <si>
    <t>2.</t>
  </si>
  <si>
    <t>Наименование муниципальной программы, подпрограммы, проекта, мероприятия</t>
  </si>
  <si>
    <t>Мероприятия, направленные на реализацию инвестиционных проектов</t>
  </si>
  <si>
    <t>Мероприятия, направленные на реконструкцию объектов</t>
  </si>
  <si>
    <t>2023</t>
  </si>
  <si>
    <t>2022</t>
  </si>
  <si>
    <t>* в том числе 590,00 тыс. руб. – объем финансового обеспечения за счет неисполненных бюджетных обязательств 2024 года (не учитывается в общем объеме финансирования муниципальной программы)</t>
  </si>
  <si>
    <t>66 377,61*</t>
  </si>
  <si>
    <t>Приложение к постановлению
от 17.04.2026 № 677</t>
  </si>
  <si>
    <t>Годы реализации</t>
  </si>
  <si>
    <t>Планируемые объемы финансирования  (тыс руб., в ценах соответствующих лет)</t>
  </si>
  <si>
    <t xml:space="preserve">Муниципальная программа 
«Обеспечение устойчивого функционирования 
и развития коммунальной и инженерной инфраструктуры  и повышение энергоэффективности  
в   Киришском городском поселении»
</t>
  </si>
  <si>
    <t>Отраслевой проект «Обеспечение надежности 
и качества снабжения населения и организаций Ленинградской области электрической и тепловой энергией»</t>
  </si>
  <si>
    <t>Комплекс процессных мероприятий «Энергосбережение 
и повышение энергетической эффективности»</t>
  </si>
  <si>
    <t>Комплекс процессных мероприятий «Водоснабжение 
и водоотведение»</t>
  </si>
  <si>
    <t>Ответственный 
за реализацию проекта, мероприятия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</si>
</sst>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b/>
      <sz val="8"/>
      <name val="Arial Cyr"/>
    </font>
    <font>
      <b/>
      <sz val="10"/>
      <name val="Times New Roman"/>
      <family val="1"/>
      <charset val="204"/>
    </font>
    <font>
      <sz val="11"/>
      <color theme="1"/>
      <name val="Times"/>
      <family val="1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6" xfId="0" applyNumberFormat="1" applyFont="1" applyFill="1" applyBorder="1" applyAlignment="1" applyProtection="1">
      <alignment horizontal="center" vertical="center" wrapText="1"/>
    </xf>
    <xf numFmtId="4" fontId="2" fillId="2" borderId="17" xfId="0" applyNumberFormat="1" applyFont="1" applyFill="1" applyBorder="1" applyAlignment="1" applyProtection="1">
      <alignment horizontal="center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4" fontId="0" fillId="0" borderId="0" xfId="0" applyNumberFormat="1"/>
    <xf numFmtId="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1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" fontId="2" fillId="2" borderId="5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right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2" borderId="1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" fillId="0" borderId="1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 applyProtection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" fontId="2" fillId="2" borderId="2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13" xfId="0" applyNumberFormat="1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2" borderId="0" xfId="0" applyFill="1" applyBorder="1"/>
    <xf numFmtId="4" fontId="0" fillId="2" borderId="0" xfId="0" applyNumberFormat="1" applyFill="1"/>
    <xf numFmtId="4" fontId="2" fillId="0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6" fontId="2" fillId="2" borderId="2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right" vertical="top" wrapText="1"/>
    </xf>
    <xf numFmtId="0" fontId="9" fillId="2" borderId="0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wrapText="1"/>
    </xf>
    <xf numFmtId="0" fontId="2" fillId="2" borderId="5" xfId="0" applyNumberFormat="1" applyFont="1" applyFill="1" applyBorder="1" applyAlignment="1">
      <alignment horizontal="center" wrapText="1"/>
    </xf>
    <xf numFmtId="0" fontId="2" fillId="2" borderId="8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7" fillId="2" borderId="11" xfId="0" applyNumberFormat="1" applyFont="1" applyFill="1" applyBorder="1" applyAlignment="1">
      <alignment horizontal="center" wrapText="1"/>
    </xf>
    <xf numFmtId="0" fontId="2" fillId="2" borderId="12" xfId="0" applyNumberFormat="1" applyFont="1" applyFill="1" applyBorder="1" applyAlignment="1">
      <alignment horizontal="center" wrapText="1"/>
    </xf>
    <xf numFmtId="0" fontId="2" fillId="2" borderId="13" xfId="0" applyNumberFormat="1" applyFont="1" applyFill="1" applyBorder="1" applyAlignment="1">
      <alignment horizont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wrapText="1"/>
    </xf>
    <xf numFmtId="16" fontId="2" fillId="2" borderId="5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56"/>
  <sheetViews>
    <sheetView tabSelected="1" view="pageBreakPreview" zoomScale="110" zoomScaleNormal="110" zoomScaleSheetLayoutView="110" workbookViewId="0">
      <selection activeCell="C150" sqref="C150"/>
    </sheetView>
  </sheetViews>
  <sheetFormatPr defaultColWidth="9.140625" defaultRowHeight="15" x14ac:dyDescent="0.25"/>
  <cols>
    <col min="1" max="1" width="7.140625" style="15" customWidth="1"/>
    <col min="2" max="2" width="24.140625" style="15" customWidth="1"/>
    <col min="3" max="3" width="21.7109375" style="15" customWidth="1"/>
    <col min="4" max="4" width="11.42578125" style="15" hidden="1" customWidth="1"/>
    <col min="5" max="5" width="10" style="15" hidden="1" customWidth="1"/>
    <col min="6" max="6" width="12" style="15" customWidth="1"/>
    <col min="7" max="7" width="12.140625" style="15" customWidth="1"/>
    <col min="8" max="8" width="12" style="15" customWidth="1"/>
    <col min="9" max="10" width="13.7109375" style="15" customWidth="1"/>
    <col min="11" max="11" width="12" style="15" customWidth="1"/>
    <col min="12" max="12" width="16.42578125" style="8" hidden="1" customWidth="1"/>
    <col min="13" max="13" width="10.28515625" style="8" bestFit="1" customWidth="1"/>
    <col min="14" max="14" width="9.140625" style="8"/>
    <col min="15" max="15" width="20.85546875" style="8" customWidth="1"/>
    <col min="16" max="16384" width="9.140625" style="8"/>
  </cols>
  <sheetData>
    <row r="1" spans="1:12" ht="36.75" customHeight="1" x14ac:dyDescent="0.25">
      <c r="H1" s="97" t="s">
        <v>50</v>
      </c>
      <c r="I1" s="98"/>
      <c r="J1" s="98"/>
      <c r="K1" s="98"/>
    </row>
    <row r="2" spans="1:12" ht="15.75" customHeight="1" x14ac:dyDescent="0.25">
      <c r="A2" s="16"/>
      <c r="B2" s="104" t="s">
        <v>0</v>
      </c>
      <c r="C2" s="104"/>
      <c r="D2" s="104"/>
      <c r="E2" s="104"/>
      <c r="F2" s="104"/>
      <c r="G2" s="104"/>
      <c r="H2" s="104"/>
      <c r="I2" s="104"/>
      <c r="J2" s="104"/>
      <c r="K2" s="104"/>
      <c r="L2"/>
    </row>
    <row r="3" spans="1:12" ht="29.25" customHeight="1" x14ac:dyDescent="0.25">
      <c r="A3" s="105" t="s">
        <v>27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/>
    </row>
    <row r="4" spans="1:12" ht="28.15" customHeight="1" x14ac:dyDescent="0.25">
      <c r="A4" s="106" t="s">
        <v>1</v>
      </c>
      <c r="B4" s="107" t="s">
        <v>43</v>
      </c>
      <c r="C4" s="107" t="s">
        <v>57</v>
      </c>
      <c r="D4" s="107" t="s">
        <v>2</v>
      </c>
      <c r="E4" s="107"/>
      <c r="F4" s="107" t="s">
        <v>51</v>
      </c>
      <c r="G4" s="107" t="s">
        <v>52</v>
      </c>
      <c r="H4" s="107"/>
      <c r="I4" s="107"/>
      <c r="J4" s="107"/>
      <c r="K4" s="107"/>
      <c r="L4"/>
    </row>
    <row r="5" spans="1:12" x14ac:dyDescent="0.25">
      <c r="A5" s="106"/>
      <c r="B5" s="107"/>
      <c r="C5" s="107"/>
      <c r="D5" s="107"/>
      <c r="E5" s="107"/>
      <c r="F5" s="107"/>
      <c r="G5" s="107" t="s">
        <v>3</v>
      </c>
      <c r="H5" s="107"/>
      <c r="I5" s="107"/>
      <c r="J5" s="107"/>
      <c r="K5" s="107"/>
      <c r="L5"/>
    </row>
    <row r="6" spans="1:12" ht="51" x14ac:dyDescent="0.25">
      <c r="A6" s="106"/>
      <c r="B6" s="107"/>
      <c r="C6" s="107"/>
      <c r="D6" s="13" t="s">
        <v>4</v>
      </c>
      <c r="E6" s="13" t="s">
        <v>26</v>
      </c>
      <c r="F6" s="107"/>
      <c r="G6" s="2" t="s">
        <v>5</v>
      </c>
      <c r="H6" s="13" t="s">
        <v>6</v>
      </c>
      <c r="I6" s="13" t="s">
        <v>7</v>
      </c>
      <c r="J6" s="13" t="s">
        <v>8</v>
      </c>
      <c r="K6" s="13" t="s">
        <v>9</v>
      </c>
      <c r="L6"/>
    </row>
    <row r="7" spans="1:12" x14ac:dyDescent="0.25">
      <c r="A7" s="3">
        <v>1</v>
      </c>
      <c r="B7" s="13">
        <v>2</v>
      </c>
      <c r="C7" s="13">
        <v>3</v>
      </c>
      <c r="D7" s="13">
        <v>4</v>
      </c>
      <c r="E7" s="13">
        <v>5</v>
      </c>
      <c r="F7" s="13">
        <v>4</v>
      </c>
      <c r="G7" s="2">
        <v>5</v>
      </c>
      <c r="H7" s="13">
        <v>6</v>
      </c>
      <c r="I7" s="13">
        <v>7</v>
      </c>
      <c r="J7" s="13">
        <v>8</v>
      </c>
      <c r="K7" s="13">
        <v>9</v>
      </c>
      <c r="L7" s="23"/>
    </row>
    <row r="8" spans="1:12" x14ac:dyDescent="0.25">
      <c r="A8" s="108"/>
      <c r="B8" s="99" t="s">
        <v>53</v>
      </c>
      <c r="C8" s="111"/>
      <c r="D8" s="87">
        <v>2019</v>
      </c>
      <c r="E8" s="87">
        <v>2024</v>
      </c>
      <c r="F8" s="13">
        <v>2019</v>
      </c>
      <c r="G8" s="1">
        <v>47504.74</v>
      </c>
      <c r="H8" s="1">
        <v>0</v>
      </c>
      <c r="I8" s="1">
        <v>0</v>
      </c>
      <c r="J8" s="1">
        <v>47504.74</v>
      </c>
      <c r="K8" s="1">
        <v>0</v>
      </c>
      <c r="L8"/>
    </row>
    <row r="9" spans="1:12" x14ac:dyDescent="0.25">
      <c r="A9" s="109"/>
      <c r="B9" s="101"/>
      <c r="C9" s="112"/>
      <c r="D9" s="88"/>
      <c r="E9" s="88"/>
      <c r="F9" s="13">
        <v>2020</v>
      </c>
      <c r="G9" s="1">
        <f>SUM(H9:K9)</f>
        <v>73573.39</v>
      </c>
      <c r="H9" s="1">
        <v>0</v>
      </c>
      <c r="I9" s="1">
        <v>8073.87</v>
      </c>
      <c r="J9" s="1">
        <v>65499.519999999997</v>
      </c>
      <c r="K9" s="1">
        <v>0</v>
      </c>
      <c r="L9"/>
    </row>
    <row r="10" spans="1:12" x14ac:dyDescent="0.25">
      <c r="A10" s="109"/>
      <c r="B10" s="101"/>
      <c r="C10" s="112"/>
      <c r="D10" s="88"/>
      <c r="E10" s="88"/>
      <c r="F10" s="13">
        <v>2021</v>
      </c>
      <c r="G10" s="1">
        <v>48068.76</v>
      </c>
      <c r="H10" s="1">
        <v>0</v>
      </c>
      <c r="I10" s="1">
        <v>0</v>
      </c>
      <c r="J10" s="1">
        <f>G10</f>
        <v>48068.76</v>
      </c>
      <c r="K10" s="1">
        <v>0</v>
      </c>
      <c r="L10" s="23"/>
    </row>
    <row r="11" spans="1:12" x14ac:dyDescent="0.25">
      <c r="A11" s="109"/>
      <c r="B11" s="101"/>
      <c r="C11" s="112"/>
      <c r="D11" s="88"/>
      <c r="E11" s="88"/>
      <c r="F11" s="13">
        <v>2022</v>
      </c>
      <c r="G11" s="1">
        <f>G140+G150</f>
        <v>66362.02</v>
      </c>
      <c r="H11" s="1">
        <v>0</v>
      </c>
      <c r="I11" s="1">
        <v>0</v>
      </c>
      <c r="J11" s="1">
        <f>G11</f>
        <v>66362.02</v>
      </c>
      <c r="K11" s="1">
        <v>0</v>
      </c>
      <c r="L11"/>
    </row>
    <row r="12" spans="1:12" s="82" customFormat="1" x14ac:dyDescent="0.25">
      <c r="A12" s="109"/>
      <c r="B12" s="101"/>
      <c r="C12" s="112"/>
      <c r="D12" s="88"/>
      <c r="E12" s="88"/>
      <c r="F12" s="80">
        <v>2023</v>
      </c>
      <c r="G12" s="1">
        <f>G141+G84</f>
        <v>88740.22</v>
      </c>
      <c r="H12" s="1">
        <v>0</v>
      </c>
      <c r="I12" s="1">
        <v>0</v>
      </c>
      <c r="J12" s="1">
        <f>G12</f>
        <v>88740.22</v>
      </c>
      <c r="K12" s="1">
        <v>0</v>
      </c>
      <c r="L12" s="83"/>
    </row>
    <row r="13" spans="1:12" x14ac:dyDescent="0.25">
      <c r="A13" s="109"/>
      <c r="B13" s="101"/>
      <c r="C13" s="112"/>
      <c r="D13" s="88"/>
      <c r="E13" s="88"/>
      <c r="F13" s="13">
        <v>2024</v>
      </c>
      <c r="G13" s="1">
        <f>G142</f>
        <v>54246.11</v>
      </c>
      <c r="H13" s="1">
        <v>0</v>
      </c>
      <c r="I13" s="1">
        <v>0</v>
      </c>
      <c r="J13" s="1">
        <f>G13</f>
        <v>54246.11</v>
      </c>
      <c r="K13" s="1">
        <v>0</v>
      </c>
      <c r="L13"/>
    </row>
    <row r="14" spans="1:12" x14ac:dyDescent="0.25">
      <c r="A14" s="109"/>
      <c r="B14" s="101"/>
      <c r="C14" s="112"/>
      <c r="D14" s="88"/>
      <c r="E14" s="88"/>
      <c r="F14" s="69">
        <v>2025</v>
      </c>
      <c r="G14" s="1">
        <f>66377.61-590</f>
        <v>65787.61</v>
      </c>
      <c r="H14" s="1">
        <v>0</v>
      </c>
      <c r="I14" s="1">
        <v>0</v>
      </c>
      <c r="J14" s="1">
        <f>G14</f>
        <v>65787.61</v>
      </c>
      <c r="K14" s="1">
        <v>0</v>
      </c>
      <c r="L14"/>
    </row>
    <row r="15" spans="1:12" x14ac:dyDescent="0.25">
      <c r="A15" s="109"/>
      <c r="B15" s="101"/>
      <c r="C15" s="112"/>
      <c r="D15" s="88"/>
      <c r="E15" s="88"/>
      <c r="F15" s="69">
        <v>2026</v>
      </c>
      <c r="G15" s="1">
        <f>SUM(G85+G144)</f>
        <v>98679.5</v>
      </c>
      <c r="H15" s="1">
        <v>0</v>
      </c>
      <c r="I15" s="1">
        <v>0</v>
      </c>
      <c r="J15" s="1">
        <f t="shared" ref="J15:J19" si="0">G15</f>
        <v>98679.5</v>
      </c>
      <c r="K15" s="1">
        <v>0</v>
      </c>
      <c r="L15"/>
    </row>
    <row r="16" spans="1:12" x14ac:dyDescent="0.25">
      <c r="A16" s="109"/>
      <c r="B16" s="101"/>
      <c r="C16" s="112"/>
      <c r="D16" s="88"/>
      <c r="E16" s="88"/>
      <c r="F16" s="69">
        <v>2027</v>
      </c>
      <c r="G16" s="1">
        <f>G145</f>
        <v>62067.9</v>
      </c>
      <c r="H16" s="1">
        <v>0</v>
      </c>
      <c r="I16" s="1">
        <v>0</v>
      </c>
      <c r="J16" s="1">
        <f t="shared" si="0"/>
        <v>62067.9</v>
      </c>
      <c r="K16" s="1">
        <v>0</v>
      </c>
      <c r="L16"/>
    </row>
    <row r="17" spans="1:13" x14ac:dyDescent="0.25">
      <c r="A17" s="109"/>
      <c r="B17" s="101"/>
      <c r="C17" s="112"/>
      <c r="D17" s="88"/>
      <c r="E17" s="88"/>
      <c r="F17" s="69">
        <v>2028</v>
      </c>
      <c r="G17" s="1">
        <f>G146</f>
        <v>62067.9</v>
      </c>
      <c r="H17" s="1">
        <v>0</v>
      </c>
      <c r="I17" s="1">
        <v>0</v>
      </c>
      <c r="J17" s="1">
        <f t="shared" si="0"/>
        <v>62067.9</v>
      </c>
      <c r="K17" s="1">
        <v>0</v>
      </c>
      <c r="L17"/>
    </row>
    <row r="18" spans="1:13" x14ac:dyDescent="0.25">
      <c r="A18" s="109"/>
      <c r="B18" s="101"/>
      <c r="C18" s="112"/>
      <c r="D18" s="88"/>
      <c r="E18" s="88"/>
      <c r="F18" s="69">
        <v>2029</v>
      </c>
      <c r="G18" s="1">
        <f>G147</f>
        <v>62067.9</v>
      </c>
      <c r="H18" s="1">
        <v>0</v>
      </c>
      <c r="I18" s="1">
        <v>0</v>
      </c>
      <c r="J18" s="1">
        <f t="shared" si="0"/>
        <v>62067.9</v>
      </c>
      <c r="K18" s="1">
        <v>0</v>
      </c>
      <c r="L18"/>
    </row>
    <row r="19" spans="1:13" x14ac:dyDescent="0.25">
      <c r="A19" s="109"/>
      <c r="B19" s="101"/>
      <c r="C19" s="112"/>
      <c r="D19" s="88"/>
      <c r="E19" s="88"/>
      <c r="F19" s="68">
        <v>2030</v>
      </c>
      <c r="G19" s="1">
        <f>G148</f>
        <v>62067.9</v>
      </c>
      <c r="H19" s="1">
        <v>0</v>
      </c>
      <c r="I19" s="1">
        <v>0</v>
      </c>
      <c r="J19" s="1">
        <f t="shared" si="0"/>
        <v>62067.9</v>
      </c>
      <c r="K19" s="1">
        <v>0</v>
      </c>
      <c r="L19"/>
    </row>
    <row r="20" spans="1:13" x14ac:dyDescent="0.25">
      <c r="A20" s="110"/>
      <c r="B20" s="103"/>
      <c r="C20" s="92"/>
      <c r="D20" s="89"/>
      <c r="E20" s="89"/>
      <c r="F20" s="25" t="s">
        <v>10</v>
      </c>
      <c r="G20" s="24">
        <f>G8+G9+G10+G11+G12+G13+G15+G16+G17+G18+G19+65787.61</f>
        <v>791233.95000000007</v>
      </c>
      <c r="H20" s="1">
        <f>H8+H9+H10+H11+H12</f>
        <v>0</v>
      </c>
      <c r="I20" s="24">
        <f>I8+I9+I10+I11+I12</f>
        <v>8073.87</v>
      </c>
      <c r="J20" s="24">
        <f>J8+J9+J10+J11+J12+J13+J14+J15+J16+J17+J18+J19</f>
        <v>783160.08000000007</v>
      </c>
      <c r="K20" s="1">
        <f>K8+K9+K10+K11+K12</f>
        <v>0</v>
      </c>
      <c r="L20" s="23"/>
    </row>
    <row r="21" spans="1:13" ht="15" hidden="1" customHeight="1" x14ac:dyDescent="0.25">
      <c r="A21" s="116">
        <v>1</v>
      </c>
      <c r="B21" s="99" t="s">
        <v>11</v>
      </c>
      <c r="C21" s="100"/>
      <c r="D21" s="107">
        <v>2019</v>
      </c>
      <c r="E21" s="107">
        <v>2024</v>
      </c>
      <c r="F21" s="13">
        <v>2019</v>
      </c>
      <c r="G21" s="1">
        <v>44075.199999999997</v>
      </c>
      <c r="H21" s="1">
        <v>0</v>
      </c>
      <c r="I21" s="1">
        <v>0</v>
      </c>
      <c r="J21" s="1">
        <v>44075.199999999997</v>
      </c>
      <c r="K21" s="1">
        <v>0</v>
      </c>
      <c r="L21" s="22"/>
    </row>
    <row r="22" spans="1:13" ht="15" hidden="1" customHeight="1" x14ac:dyDescent="0.25">
      <c r="A22" s="95"/>
      <c r="B22" s="101"/>
      <c r="C22" s="102"/>
      <c r="D22" s="107"/>
      <c r="E22" s="107"/>
      <c r="F22" s="13">
        <v>2020</v>
      </c>
      <c r="G22" s="1">
        <f>H22+I22+J22+K22</f>
        <v>73513.09</v>
      </c>
      <c r="H22" s="1">
        <v>0</v>
      </c>
      <c r="I22" s="1">
        <v>8073.87</v>
      </c>
      <c r="J22" s="1">
        <v>65439.22</v>
      </c>
      <c r="K22" s="1">
        <v>0</v>
      </c>
      <c r="L22"/>
    </row>
    <row r="23" spans="1:13" hidden="1" x14ac:dyDescent="0.25">
      <c r="A23" s="95"/>
      <c r="B23" s="101"/>
      <c r="C23" s="102"/>
      <c r="D23" s="107"/>
      <c r="E23" s="107"/>
      <c r="F23" s="13">
        <v>2021</v>
      </c>
      <c r="G23" s="1">
        <f>G31+G51+G58+G66+G73</f>
        <v>48570.27</v>
      </c>
      <c r="H23" s="1">
        <v>0</v>
      </c>
      <c r="I23" s="1">
        <v>0</v>
      </c>
      <c r="J23" s="1">
        <f>G23</f>
        <v>48570.27</v>
      </c>
      <c r="K23" s="1">
        <v>0</v>
      </c>
      <c r="L23" s="23"/>
      <c r="M23" s="9"/>
    </row>
    <row r="24" spans="1:13" hidden="1" x14ac:dyDescent="0.25">
      <c r="A24" s="95"/>
      <c r="B24" s="101"/>
      <c r="C24" s="102"/>
      <c r="D24" s="107"/>
      <c r="E24" s="107"/>
      <c r="F24" s="13">
        <v>2022</v>
      </c>
      <c r="G24" s="1">
        <f>H24+I24+J24+K24</f>
        <v>56170.49</v>
      </c>
      <c r="H24" s="1">
        <v>0</v>
      </c>
      <c r="I24" s="1">
        <v>0</v>
      </c>
      <c r="J24" s="1">
        <v>56170.49</v>
      </c>
      <c r="K24" s="1">
        <v>0</v>
      </c>
      <c r="L24"/>
    </row>
    <row r="25" spans="1:13" hidden="1" x14ac:dyDescent="0.25">
      <c r="A25" s="95"/>
      <c r="B25" s="101"/>
      <c r="C25" s="102"/>
      <c r="D25" s="107"/>
      <c r="E25" s="107"/>
      <c r="F25" s="13">
        <v>2023</v>
      </c>
      <c r="G25" s="1">
        <f>H25+I25+J25+K25</f>
        <v>57025.3</v>
      </c>
      <c r="H25" s="1">
        <v>0</v>
      </c>
      <c r="I25" s="1">
        <v>0</v>
      </c>
      <c r="J25" s="1">
        <v>57025.3</v>
      </c>
      <c r="K25" s="1">
        <v>0</v>
      </c>
      <c r="L25"/>
    </row>
    <row r="26" spans="1:13" hidden="1" x14ac:dyDescent="0.25">
      <c r="A26" s="96"/>
      <c r="B26" s="103"/>
      <c r="C26" s="91"/>
      <c r="D26" s="107"/>
      <c r="E26" s="107"/>
      <c r="F26" s="13">
        <v>2024</v>
      </c>
      <c r="G26" s="1">
        <v>107903.28</v>
      </c>
      <c r="H26" s="1">
        <v>0</v>
      </c>
      <c r="I26" s="1">
        <v>0</v>
      </c>
      <c r="J26" s="1">
        <v>107903.28</v>
      </c>
      <c r="K26" s="1">
        <v>0</v>
      </c>
      <c r="L26"/>
    </row>
    <row r="27" spans="1:13" hidden="1" x14ac:dyDescent="0.25">
      <c r="A27" s="14"/>
      <c r="B27" s="113" t="s">
        <v>12</v>
      </c>
      <c r="C27" s="114"/>
      <c r="D27" s="114"/>
      <c r="E27" s="114"/>
      <c r="F27" s="115"/>
      <c r="G27" s="24">
        <f>G36+G48+G55+G62+G64+G70+G77</f>
        <v>140592</v>
      </c>
      <c r="H27" s="1">
        <f>SUM(H22:H25)</f>
        <v>0</v>
      </c>
      <c r="I27" s="24">
        <f>SUM(I22:I25)</f>
        <v>8073.87</v>
      </c>
      <c r="J27" s="24">
        <f>J36+J48+J55+J62+J64+J70+J77</f>
        <v>299396.83999999997</v>
      </c>
      <c r="K27" s="1">
        <f>SUM(K21:K25)</f>
        <v>0</v>
      </c>
      <c r="L27" s="23"/>
    </row>
    <row r="28" spans="1:13" ht="15" customHeight="1" x14ac:dyDescent="0.25">
      <c r="A28" s="117" t="s">
        <v>35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9"/>
      <c r="L28"/>
      <c r="M28" s="9"/>
    </row>
    <row r="29" spans="1:13" hidden="1" x14ac:dyDescent="0.25">
      <c r="A29" s="94" t="s">
        <v>41</v>
      </c>
      <c r="B29" s="87" t="s">
        <v>38</v>
      </c>
      <c r="C29" s="87" t="s">
        <v>13</v>
      </c>
      <c r="D29" s="87">
        <v>2022</v>
      </c>
      <c r="E29" s="87">
        <v>2024</v>
      </c>
      <c r="F29" s="4">
        <v>2019</v>
      </c>
      <c r="G29" s="1">
        <v>6297.08</v>
      </c>
      <c r="H29" s="1">
        <v>0</v>
      </c>
      <c r="I29" s="1">
        <v>0</v>
      </c>
      <c r="J29" s="1">
        <v>6297.08</v>
      </c>
      <c r="K29" s="1">
        <v>0</v>
      </c>
      <c r="L29"/>
    </row>
    <row r="30" spans="1:13" ht="15" hidden="1" customHeight="1" x14ac:dyDescent="0.25">
      <c r="A30" s="95"/>
      <c r="B30" s="88"/>
      <c r="C30" s="88"/>
      <c r="D30" s="88"/>
      <c r="E30" s="88"/>
      <c r="F30" s="4">
        <v>2020</v>
      </c>
      <c r="G30" s="1">
        <v>25362.89</v>
      </c>
      <c r="H30" s="1">
        <v>0</v>
      </c>
      <c r="I30" s="1">
        <v>8073.87</v>
      </c>
      <c r="J30" s="1">
        <v>17289.02</v>
      </c>
      <c r="K30" s="1">
        <v>0</v>
      </c>
      <c r="L30"/>
    </row>
    <row r="31" spans="1:13" hidden="1" x14ac:dyDescent="0.25">
      <c r="A31" s="95"/>
      <c r="B31" s="88"/>
      <c r="C31" s="88"/>
      <c r="D31" s="88"/>
      <c r="E31" s="88"/>
      <c r="F31" s="4">
        <v>2021</v>
      </c>
      <c r="G31" s="20">
        <v>2760.31</v>
      </c>
      <c r="H31" s="1">
        <v>0</v>
      </c>
      <c r="I31" s="1">
        <v>0</v>
      </c>
      <c r="J31" s="20">
        <v>2760.31</v>
      </c>
      <c r="K31" s="1">
        <v>0</v>
      </c>
      <c r="L31"/>
    </row>
    <row r="32" spans="1:13" hidden="1" x14ac:dyDescent="0.25">
      <c r="A32" s="95"/>
      <c r="B32" s="88"/>
      <c r="C32" s="88"/>
      <c r="D32" s="88"/>
      <c r="E32" s="88"/>
      <c r="F32" s="52">
        <v>2022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/>
    </row>
    <row r="33" spans="1:12" ht="60" hidden="1" customHeight="1" x14ac:dyDescent="0.25">
      <c r="A33" s="95"/>
      <c r="B33" s="88"/>
      <c r="C33" s="88"/>
      <c r="D33" s="88"/>
      <c r="E33" s="88"/>
      <c r="F33" s="4">
        <v>2023</v>
      </c>
      <c r="G33" s="1">
        <f>G37</f>
        <v>0</v>
      </c>
      <c r="H33" s="1">
        <v>0</v>
      </c>
      <c r="I33" s="1">
        <v>0</v>
      </c>
      <c r="J33" s="1">
        <f>J37</f>
        <v>0</v>
      </c>
      <c r="K33" s="1">
        <v>0</v>
      </c>
      <c r="L33"/>
    </row>
    <row r="34" spans="1:12" hidden="1" x14ac:dyDescent="0.25">
      <c r="A34" s="95"/>
      <c r="B34" s="88"/>
      <c r="C34" s="88"/>
      <c r="D34" s="88"/>
      <c r="E34" s="88"/>
      <c r="F34" s="4">
        <v>2023</v>
      </c>
      <c r="G34" s="1">
        <f>SUM(H34:K34)</f>
        <v>0</v>
      </c>
      <c r="H34" s="1">
        <v>0</v>
      </c>
      <c r="I34" s="1">
        <v>0</v>
      </c>
      <c r="J34" s="1">
        <v>0</v>
      </c>
      <c r="K34" s="1">
        <v>0</v>
      </c>
      <c r="L34"/>
    </row>
    <row r="35" spans="1:12" ht="54.75" hidden="1" customHeight="1" x14ac:dyDescent="0.25">
      <c r="A35" s="96"/>
      <c r="B35" s="89"/>
      <c r="C35" s="89"/>
      <c r="D35" s="89"/>
      <c r="E35" s="89"/>
      <c r="F35" s="4">
        <v>2024</v>
      </c>
      <c r="G35" s="1">
        <f>SUM(H35:K35)</f>
        <v>53951.64</v>
      </c>
      <c r="H35" s="1">
        <v>0</v>
      </c>
      <c r="I35" s="1">
        <v>0</v>
      </c>
      <c r="J35" s="1">
        <v>53951.64</v>
      </c>
      <c r="K35" s="1">
        <v>0</v>
      </c>
      <c r="L35"/>
    </row>
    <row r="36" spans="1:12" hidden="1" x14ac:dyDescent="0.25">
      <c r="A36" s="12"/>
      <c r="B36" s="120"/>
      <c r="C36" s="121"/>
      <c r="D36" s="121"/>
      <c r="E36" s="122"/>
      <c r="F36" s="25" t="s">
        <v>10</v>
      </c>
      <c r="G36" s="24">
        <f>G33</f>
        <v>0</v>
      </c>
      <c r="H36" s="1">
        <f>H30+H31+H33+H34+H29</f>
        <v>0</v>
      </c>
      <c r="I36" s="24">
        <f>I33</f>
        <v>0</v>
      </c>
      <c r="J36" s="24">
        <f>J33</f>
        <v>0</v>
      </c>
      <c r="K36" s="1">
        <f>K30+K31+K33+K34</f>
        <v>0</v>
      </c>
      <c r="L36"/>
    </row>
    <row r="37" spans="1:12" ht="87.75" hidden="1" customHeight="1" x14ac:dyDescent="0.25">
      <c r="A37" s="123" t="s">
        <v>28</v>
      </c>
      <c r="B37" s="107" t="s">
        <v>39</v>
      </c>
      <c r="C37" s="107" t="s">
        <v>13</v>
      </c>
      <c r="D37" s="64">
        <v>2022</v>
      </c>
      <c r="E37" s="58">
        <v>2024</v>
      </c>
      <c r="F37" s="6" t="s">
        <v>47</v>
      </c>
      <c r="G37" s="1">
        <v>0</v>
      </c>
      <c r="H37" s="1">
        <v>0</v>
      </c>
      <c r="I37" s="1">
        <f>I83</f>
        <v>0</v>
      </c>
      <c r="J37" s="1">
        <f>G37</f>
        <v>0</v>
      </c>
      <c r="K37" s="41">
        <f>K36</f>
        <v>0</v>
      </c>
      <c r="L37"/>
    </row>
    <row r="38" spans="1:12" ht="40.15" hidden="1" customHeight="1" x14ac:dyDescent="0.25">
      <c r="A38" s="123"/>
      <c r="B38" s="107"/>
      <c r="C38" s="107"/>
      <c r="D38" s="65"/>
      <c r="E38" s="59"/>
      <c r="F38" s="6">
        <v>2023</v>
      </c>
      <c r="G38" s="1">
        <v>0</v>
      </c>
      <c r="H38" s="1">
        <v>8073.87</v>
      </c>
      <c r="I38" s="1">
        <v>17289.02</v>
      </c>
      <c r="J38" s="1">
        <v>0</v>
      </c>
      <c r="K38" s="1">
        <v>0</v>
      </c>
      <c r="L38"/>
    </row>
    <row r="39" spans="1:12" ht="18" hidden="1" customHeight="1" x14ac:dyDescent="0.25">
      <c r="A39" s="123"/>
      <c r="B39" s="107"/>
      <c r="C39" s="107"/>
      <c r="D39" s="65"/>
      <c r="E39" s="59"/>
      <c r="F39" s="39">
        <v>2024</v>
      </c>
      <c r="G39" s="1">
        <v>0</v>
      </c>
      <c r="H39" s="1">
        <v>0</v>
      </c>
      <c r="I39" s="20">
        <v>2760.31</v>
      </c>
      <c r="J39" s="1">
        <v>0</v>
      </c>
      <c r="K39" s="1"/>
      <c r="L39"/>
    </row>
    <row r="40" spans="1:12" ht="15" hidden="1" customHeight="1" x14ac:dyDescent="0.25">
      <c r="A40" s="123"/>
      <c r="B40" s="107"/>
      <c r="C40" s="107"/>
      <c r="D40" s="65"/>
      <c r="E40" s="59"/>
      <c r="F40" s="1">
        <f>SUM(G40:J40)</f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/>
    </row>
    <row r="41" spans="1:12" ht="16.899999999999999" hidden="1" customHeight="1" x14ac:dyDescent="0.25">
      <c r="A41" s="123"/>
      <c r="B41" s="107"/>
      <c r="C41" s="107"/>
      <c r="D41" s="65"/>
      <c r="E41" s="60"/>
      <c r="F41" s="1">
        <f>SUM(G41:J41)</f>
        <v>0</v>
      </c>
      <c r="G41" s="1">
        <v>0</v>
      </c>
      <c r="H41" s="1">
        <v>0</v>
      </c>
      <c r="I41" s="1">
        <v>0</v>
      </c>
      <c r="J41" s="1">
        <v>0</v>
      </c>
      <c r="K41" s="1">
        <f>K38</f>
        <v>0</v>
      </c>
      <c r="L41"/>
    </row>
    <row r="42" spans="1:12" ht="17.45" hidden="1" customHeight="1" x14ac:dyDescent="0.25">
      <c r="A42" s="123"/>
      <c r="B42" s="107"/>
      <c r="C42" s="107"/>
      <c r="D42" s="66"/>
      <c r="E42" s="53">
        <v>2024</v>
      </c>
      <c r="F42" s="1">
        <f>SUM(G42:J42)</f>
        <v>53951.64</v>
      </c>
      <c r="G42" s="1">
        <v>0</v>
      </c>
      <c r="H42" s="1">
        <v>0</v>
      </c>
      <c r="I42" s="1">
        <v>53951.64</v>
      </c>
      <c r="J42" s="1">
        <v>0</v>
      </c>
      <c r="K42" s="1">
        <v>0</v>
      </c>
      <c r="L42"/>
    </row>
    <row r="43" spans="1:12" ht="15" hidden="1" customHeight="1" x14ac:dyDescent="0.25">
      <c r="A43" s="123"/>
      <c r="B43" s="107"/>
      <c r="C43" s="107"/>
      <c r="D43" s="61"/>
      <c r="E43" s="25" t="s">
        <v>10</v>
      </c>
      <c r="F43" s="24">
        <f>SUM(F37:F42)</f>
        <v>57998.64</v>
      </c>
      <c r="G43" s="1">
        <f>G38+G39+G40+G41+G37</f>
        <v>0</v>
      </c>
      <c r="H43" s="24">
        <f>H38+H39+H40+H41+H37</f>
        <v>8073.87</v>
      </c>
      <c r="I43" s="24">
        <f>I41+I42+I40+I39+I38+I37</f>
        <v>74000.97</v>
      </c>
      <c r="J43" s="1">
        <f>J38+J39+J40+J41</f>
        <v>0</v>
      </c>
      <c r="K43" s="1">
        <v>0</v>
      </c>
      <c r="L43"/>
    </row>
    <row r="44" spans="1:12" ht="15" hidden="1" customHeight="1" x14ac:dyDescent="0.25">
      <c r="A44" s="123"/>
      <c r="B44" s="107"/>
      <c r="C44" s="107"/>
      <c r="D44" s="55"/>
      <c r="E44" s="55"/>
      <c r="F44" s="31"/>
      <c r="G44" s="31"/>
      <c r="H44" s="31"/>
      <c r="I44" s="31"/>
      <c r="J44" s="31"/>
      <c r="K44" s="1">
        <v>0</v>
      </c>
      <c r="L44"/>
    </row>
    <row r="45" spans="1:12" ht="15" hidden="1" customHeight="1" x14ac:dyDescent="0.25">
      <c r="A45" s="123"/>
      <c r="B45" s="107"/>
      <c r="C45" s="107"/>
      <c r="D45" s="64">
        <v>2022</v>
      </c>
      <c r="E45" s="58">
        <v>2024</v>
      </c>
      <c r="F45" s="28">
        <v>2022</v>
      </c>
      <c r="G45" s="1">
        <v>200</v>
      </c>
      <c r="H45" s="1">
        <v>0</v>
      </c>
      <c r="I45" s="1">
        <v>0</v>
      </c>
      <c r="J45" s="1">
        <v>200</v>
      </c>
      <c r="K45" s="1">
        <v>0</v>
      </c>
      <c r="L45"/>
    </row>
    <row r="46" spans="1:12" ht="15" hidden="1" customHeight="1" x14ac:dyDescent="0.25">
      <c r="A46" s="123"/>
      <c r="B46" s="107"/>
      <c r="C46" s="107"/>
      <c r="D46" s="65"/>
      <c r="E46" s="59"/>
      <c r="F46" s="28">
        <v>2023</v>
      </c>
      <c r="G46" s="1"/>
      <c r="H46" s="1"/>
      <c r="I46" s="1"/>
      <c r="J46" s="1"/>
      <c r="K46" s="1">
        <v>0</v>
      </c>
      <c r="L46"/>
    </row>
    <row r="47" spans="1:12" ht="15" hidden="1" customHeight="1" x14ac:dyDescent="0.25">
      <c r="A47" s="123"/>
      <c r="B47" s="107"/>
      <c r="C47" s="107"/>
      <c r="D47" s="65"/>
      <c r="E47" s="59"/>
      <c r="F47" s="28">
        <v>2024</v>
      </c>
      <c r="G47" s="1">
        <v>200</v>
      </c>
      <c r="H47" s="1">
        <v>0</v>
      </c>
      <c r="I47" s="1">
        <v>0</v>
      </c>
      <c r="J47" s="1">
        <v>200</v>
      </c>
      <c r="K47" s="1">
        <v>0</v>
      </c>
      <c r="L47"/>
    </row>
    <row r="48" spans="1:12" ht="15" hidden="1" customHeight="1" x14ac:dyDescent="0.25">
      <c r="A48" s="123"/>
      <c r="B48" s="107"/>
      <c r="C48" s="107"/>
      <c r="D48" s="66"/>
      <c r="E48" s="60"/>
      <c r="F48" s="30" t="s">
        <v>10</v>
      </c>
      <c r="G48" s="24">
        <f>SUM(G45:G47)</f>
        <v>400</v>
      </c>
      <c r="H48" s="1">
        <f>H45</f>
        <v>0</v>
      </c>
      <c r="I48" s="1">
        <f>I45</f>
        <v>0</v>
      </c>
      <c r="J48" s="24">
        <f>SUM(J45:J47)</f>
        <v>400</v>
      </c>
      <c r="K48" s="1">
        <f>K42+K43+K44+K45+K46</f>
        <v>0</v>
      </c>
      <c r="L48"/>
    </row>
    <row r="49" spans="1:15" ht="15" hidden="1" customHeight="1" x14ac:dyDescent="0.25">
      <c r="A49" s="123"/>
      <c r="B49" s="107"/>
      <c r="C49" s="107"/>
      <c r="D49" s="64">
        <v>2019</v>
      </c>
      <c r="E49" s="58">
        <v>2024</v>
      </c>
      <c r="F49" s="13">
        <v>2019</v>
      </c>
      <c r="G49" s="1">
        <f t="shared" ref="G49:G54" si="1">SUM(H49:J49)</f>
        <v>145.76</v>
      </c>
      <c r="H49" s="1">
        <v>0</v>
      </c>
      <c r="I49" s="1">
        <v>0</v>
      </c>
      <c r="J49" s="1">
        <v>145.76</v>
      </c>
      <c r="K49" s="1">
        <v>0</v>
      </c>
      <c r="L49"/>
    </row>
    <row r="50" spans="1:15" ht="12.75" hidden="1" customHeight="1" x14ac:dyDescent="0.25">
      <c r="A50" s="123"/>
      <c r="B50" s="107"/>
      <c r="C50" s="107"/>
      <c r="D50" s="65"/>
      <c r="E50" s="59"/>
      <c r="F50" s="13">
        <v>2020</v>
      </c>
      <c r="G50" s="1">
        <f>SUM(H50:J50)</f>
        <v>127.12</v>
      </c>
      <c r="H50" s="1">
        <v>0</v>
      </c>
      <c r="I50" s="1">
        <v>0</v>
      </c>
      <c r="J50" s="1">
        <v>127.12</v>
      </c>
      <c r="K50" s="1">
        <v>0</v>
      </c>
      <c r="L50"/>
    </row>
    <row r="51" spans="1:15" ht="15" hidden="1" customHeight="1" x14ac:dyDescent="0.25">
      <c r="A51" s="123"/>
      <c r="B51" s="107"/>
      <c r="C51" s="107"/>
      <c r="D51" s="65"/>
      <c r="E51" s="59"/>
      <c r="F51" s="13">
        <v>2021</v>
      </c>
      <c r="G51" s="1">
        <f t="shared" si="1"/>
        <v>212.63</v>
      </c>
      <c r="H51" s="1">
        <v>0</v>
      </c>
      <c r="I51" s="1">
        <v>0</v>
      </c>
      <c r="J51" s="1">
        <v>212.63</v>
      </c>
      <c r="K51" s="1">
        <v>0</v>
      </c>
      <c r="L51"/>
    </row>
    <row r="52" spans="1:15" ht="15" hidden="1" customHeight="1" x14ac:dyDescent="0.25">
      <c r="A52" s="123"/>
      <c r="B52" s="107"/>
      <c r="C52" s="107"/>
      <c r="D52" s="65"/>
      <c r="E52" s="59"/>
      <c r="F52" s="13">
        <v>2022</v>
      </c>
      <c r="G52" s="1">
        <f t="shared" si="1"/>
        <v>212.63</v>
      </c>
      <c r="H52" s="1">
        <v>0</v>
      </c>
      <c r="I52" s="1">
        <v>0</v>
      </c>
      <c r="J52" s="1">
        <v>212.63</v>
      </c>
      <c r="K52" s="1">
        <v>0</v>
      </c>
      <c r="L52"/>
    </row>
    <row r="53" spans="1:15" ht="15" hidden="1" customHeight="1" x14ac:dyDescent="0.25">
      <c r="A53" s="123"/>
      <c r="B53" s="107"/>
      <c r="C53" s="107"/>
      <c r="D53" s="65"/>
      <c r="E53" s="59"/>
      <c r="F53" s="13">
        <v>2023</v>
      </c>
      <c r="G53" s="1">
        <f t="shared" si="1"/>
        <v>212.63</v>
      </c>
      <c r="H53" s="1">
        <v>0</v>
      </c>
      <c r="I53" s="1">
        <v>0</v>
      </c>
      <c r="J53" s="1">
        <v>212.63</v>
      </c>
      <c r="K53" s="1">
        <v>0</v>
      </c>
      <c r="L53"/>
    </row>
    <row r="54" spans="1:15" ht="15" hidden="1" customHeight="1" x14ac:dyDescent="0.25">
      <c r="A54" s="123"/>
      <c r="B54" s="107"/>
      <c r="C54" s="107"/>
      <c r="D54" s="66"/>
      <c r="E54" s="60"/>
      <c r="F54" s="13">
        <v>2024</v>
      </c>
      <c r="G54" s="1">
        <f t="shared" si="1"/>
        <v>309.8</v>
      </c>
      <c r="H54" s="1">
        <v>0</v>
      </c>
      <c r="I54" s="1">
        <v>0</v>
      </c>
      <c r="J54" s="1">
        <v>309.8</v>
      </c>
      <c r="K54" s="1">
        <v>0</v>
      </c>
      <c r="L54"/>
    </row>
    <row r="55" spans="1:15" ht="55.15" hidden="1" customHeight="1" x14ac:dyDescent="0.25">
      <c r="A55" s="123"/>
      <c r="B55" s="107"/>
      <c r="C55" s="107"/>
      <c r="D55" s="57"/>
      <c r="E55" s="54"/>
      <c r="F55" s="25" t="s">
        <v>10</v>
      </c>
      <c r="G55" s="24">
        <f>G49+G50+G51+G52+G53+G54</f>
        <v>1220.57</v>
      </c>
      <c r="H55" s="1">
        <f>H49+H50+H51+H52+H53</f>
        <v>0</v>
      </c>
      <c r="I55" s="1">
        <f>I49+I50+I51+I52+I53</f>
        <v>0</v>
      </c>
      <c r="J55" s="24">
        <f>J49+J50+J51+J52+J53+J54</f>
        <v>1220.57</v>
      </c>
      <c r="K55" s="1">
        <v>0</v>
      </c>
      <c r="L55"/>
    </row>
    <row r="56" spans="1:15" ht="15" hidden="1" customHeight="1" x14ac:dyDescent="0.25">
      <c r="A56" s="123"/>
      <c r="B56" s="107"/>
      <c r="C56" s="107"/>
      <c r="D56" s="64">
        <v>2019</v>
      </c>
      <c r="E56" s="58">
        <v>2024</v>
      </c>
      <c r="F56" s="13">
        <v>2019</v>
      </c>
      <c r="G56" s="1">
        <f t="shared" ref="G56:G61" si="2">SUM(H49:K49)</f>
        <v>145.76</v>
      </c>
      <c r="H56" s="1">
        <v>0</v>
      </c>
      <c r="I56" s="1">
        <v>0</v>
      </c>
      <c r="J56" s="1">
        <v>452.58</v>
      </c>
      <c r="K56" s="1">
        <v>0</v>
      </c>
      <c r="L56"/>
    </row>
    <row r="57" spans="1:15" ht="15" hidden="1" customHeight="1" x14ac:dyDescent="0.25">
      <c r="A57" s="123"/>
      <c r="B57" s="107"/>
      <c r="C57" s="107"/>
      <c r="D57" s="65"/>
      <c r="E57" s="59"/>
      <c r="F57" s="13">
        <v>2020</v>
      </c>
      <c r="G57" s="1">
        <f t="shared" si="2"/>
        <v>127.12</v>
      </c>
      <c r="H57" s="1">
        <v>0</v>
      </c>
      <c r="I57" s="1">
        <v>0</v>
      </c>
      <c r="J57" s="1">
        <v>531.79999999999995</v>
      </c>
      <c r="K57" s="1">
        <v>0</v>
      </c>
      <c r="L57"/>
    </row>
    <row r="58" spans="1:15" ht="15" hidden="1" customHeight="1" x14ac:dyDescent="0.25">
      <c r="A58" s="123"/>
      <c r="B58" s="107"/>
      <c r="C58" s="107"/>
      <c r="D58" s="65"/>
      <c r="E58" s="59"/>
      <c r="F58" s="13">
        <v>2021</v>
      </c>
      <c r="G58" s="1">
        <f t="shared" si="2"/>
        <v>212.63</v>
      </c>
      <c r="H58" s="1">
        <v>0</v>
      </c>
      <c r="I58" s="1">
        <v>0</v>
      </c>
      <c r="J58" s="1">
        <v>723.76</v>
      </c>
      <c r="K58" s="1">
        <v>0</v>
      </c>
      <c r="L58" s="23"/>
    </row>
    <row r="59" spans="1:15" ht="15" hidden="1" customHeight="1" x14ac:dyDescent="0.25">
      <c r="A59" s="123"/>
      <c r="B59" s="107"/>
      <c r="C59" s="107"/>
      <c r="D59" s="65"/>
      <c r="E59" s="59"/>
      <c r="F59" s="13">
        <v>2022</v>
      </c>
      <c r="G59" s="1">
        <f t="shared" si="2"/>
        <v>212.63</v>
      </c>
      <c r="H59" s="1">
        <v>0</v>
      </c>
      <c r="I59" s="1">
        <v>0</v>
      </c>
      <c r="J59" s="1">
        <v>707.18</v>
      </c>
      <c r="K59" s="1">
        <v>0</v>
      </c>
      <c r="L59"/>
    </row>
    <row r="60" spans="1:15" ht="16.149999999999999" hidden="1" customHeight="1" x14ac:dyDescent="0.25">
      <c r="A60" s="123"/>
      <c r="B60" s="107"/>
      <c r="C60" s="107"/>
      <c r="D60" s="65"/>
      <c r="E60" s="59"/>
      <c r="F60" s="13">
        <v>2023</v>
      </c>
      <c r="G60" s="1">
        <f t="shared" si="2"/>
        <v>212.63</v>
      </c>
      <c r="H60" s="1">
        <v>0</v>
      </c>
      <c r="I60" s="1">
        <v>0</v>
      </c>
      <c r="J60" s="1">
        <v>707.18</v>
      </c>
      <c r="K60" s="1">
        <v>0</v>
      </c>
      <c r="L60"/>
    </row>
    <row r="61" spans="1:15" ht="14.45" hidden="1" customHeight="1" x14ac:dyDescent="0.25">
      <c r="A61" s="123"/>
      <c r="B61" s="107"/>
      <c r="C61" s="107"/>
      <c r="D61" s="66"/>
      <c r="E61" s="60"/>
      <c r="F61" s="13">
        <v>2024</v>
      </c>
      <c r="G61" s="1">
        <f t="shared" si="2"/>
        <v>309.8</v>
      </c>
      <c r="H61" s="1">
        <v>0</v>
      </c>
      <c r="I61" s="1">
        <v>0</v>
      </c>
      <c r="J61" s="1">
        <v>620.6</v>
      </c>
      <c r="K61" s="1">
        <v>0</v>
      </c>
      <c r="L61"/>
    </row>
    <row r="62" spans="1:15" ht="15" hidden="1" customHeight="1" x14ac:dyDescent="0.25">
      <c r="A62" s="123"/>
      <c r="B62" s="107"/>
      <c r="C62" s="107"/>
      <c r="D62" s="53"/>
      <c r="E62" s="56"/>
      <c r="F62" s="25" t="s">
        <v>10</v>
      </c>
      <c r="G62" s="24">
        <f>SUM(G56:G61)</f>
        <v>1220.57</v>
      </c>
      <c r="H62" s="1">
        <f>SUM(H56:H60)</f>
        <v>0</v>
      </c>
      <c r="I62" s="1">
        <f>SUM(I56:I60)</f>
        <v>0</v>
      </c>
      <c r="J62" s="24">
        <f>SUM(J56:J61)</f>
        <v>3743.0999999999995</v>
      </c>
      <c r="K62" s="1">
        <v>0</v>
      </c>
      <c r="L62"/>
    </row>
    <row r="63" spans="1:15" ht="15" hidden="1" customHeight="1" x14ac:dyDescent="0.25">
      <c r="A63" s="123"/>
      <c r="B63" s="107"/>
      <c r="C63" s="107"/>
      <c r="D63" s="53">
        <v>2019</v>
      </c>
      <c r="E63" s="56">
        <v>2019</v>
      </c>
      <c r="F63" s="13">
        <v>2019</v>
      </c>
      <c r="G63" s="1">
        <v>36853.78</v>
      </c>
      <c r="H63" s="1">
        <v>0</v>
      </c>
      <c r="I63" s="1">
        <v>0</v>
      </c>
      <c r="J63" s="1">
        <v>36853.78</v>
      </c>
      <c r="K63" s="1">
        <f>SUM(K58:K61)</f>
        <v>0</v>
      </c>
      <c r="L63"/>
    </row>
    <row r="64" spans="1:15" ht="15" hidden="1" customHeight="1" x14ac:dyDescent="0.25">
      <c r="A64" s="123"/>
      <c r="B64" s="107"/>
      <c r="C64" s="107"/>
      <c r="D64" s="53"/>
      <c r="E64" s="56"/>
      <c r="F64" s="25" t="s">
        <v>10</v>
      </c>
      <c r="G64" s="24">
        <v>36853.78</v>
      </c>
      <c r="H64" s="1">
        <v>0</v>
      </c>
      <c r="I64" s="1">
        <v>0</v>
      </c>
      <c r="J64" s="24">
        <v>36853.78</v>
      </c>
      <c r="K64" s="1">
        <v>0</v>
      </c>
      <c r="L64"/>
      <c r="O64" s="9"/>
    </row>
    <row r="65" spans="1:12" ht="15" hidden="1" customHeight="1" x14ac:dyDescent="0.25">
      <c r="A65" s="123"/>
      <c r="B65" s="107"/>
      <c r="C65" s="107"/>
      <c r="D65" s="64">
        <v>2020</v>
      </c>
      <c r="E65" s="58">
        <v>2024</v>
      </c>
      <c r="F65" s="13">
        <v>2020</v>
      </c>
      <c r="G65" s="1">
        <f>SUM(H58:K58)</f>
        <v>723.76</v>
      </c>
      <c r="H65" s="1">
        <v>0</v>
      </c>
      <c r="I65" s="1">
        <v>0</v>
      </c>
      <c r="J65" s="1">
        <v>47181.279999999999</v>
      </c>
      <c r="K65" s="1">
        <v>0</v>
      </c>
      <c r="L65"/>
    </row>
    <row r="66" spans="1:12" ht="15" hidden="1" customHeight="1" x14ac:dyDescent="0.25">
      <c r="A66" s="123"/>
      <c r="B66" s="107"/>
      <c r="C66" s="107"/>
      <c r="D66" s="65"/>
      <c r="E66" s="59"/>
      <c r="F66" s="13">
        <v>2021</v>
      </c>
      <c r="G66" s="1">
        <v>45282.89</v>
      </c>
      <c r="H66" s="1">
        <v>0</v>
      </c>
      <c r="I66" s="1">
        <v>0</v>
      </c>
      <c r="J66" s="21">
        <f>G66</f>
        <v>45282.89</v>
      </c>
      <c r="K66" s="1">
        <v>0</v>
      </c>
      <c r="L66"/>
    </row>
    <row r="67" spans="1:12" ht="15" hidden="1" customHeight="1" x14ac:dyDescent="0.25">
      <c r="A67" s="123"/>
      <c r="B67" s="107"/>
      <c r="C67" s="107"/>
      <c r="D67" s="65"/>
      <c r="E67" s="59"/>
      <c r="F67" s="13">
        <v>2022</v>
      </c>
      <c r="G67" s="1">
        <f>SUM(H60:K60)</f>
        <v>707.18</v>
      </c>
      <c r="H67" s="1">
        <v>0</v>
      </c>
      <c r="I67" s="1">
        <v>0</v>
      </c>
      <c r="J67" s="1">
        <v>55148.88</v>
      </c>
      <c r="K67" s="1">
        <v>0</v>
      </c>
      <c r="L67"/>
    </row>
    <row r="68" spans="1:12" ht="15" hidden="1" customHeight="1" x14ac:dyDescent="0.25">
      <c r="A68" s="123"/>
      <c r="B68" s="107"/>
      <c r="C68" s="107"/>
      <c r="D68" s="65"/>
      <c r="E68" s="59"/>
      <c r="F68" s="13">
        <v>2023</v>
      </c>
      <c r="G68" s="1">
        <f>SUM(H61:K61)</f>
        <v>620.6</v>
      </c>
      <c r="H68" s="1">
        <v>0</v>
      </c>
      <c r="I68" s="1">
        <v>0</v>
      </c>
      <c r="J68" s="1">
        <v>56003.69</v>
      </c>
      <c r="K68" s="1">
        <v>0</v>
      </c>
      <c r="L68"/>
    </row>
    <row r="69" spans="1:12" ht="15" hidden="1" customHeight="1" x14ac:dyDescent="0.25">
      <c r="A69" s="123"/>
      <c r="B69" s="107"/>
      <c r="C69" s="107"/>
      <c r="D69" s="66"/>
      <c r="E69" s="60"/>
      <c r="F69" s="13">
        <v>2024</v>
      </c>
      <c r="G69" s="1">
        <v>52833.24</v>
      </c>
      <c r="H69" s="1">
        <v>0</v>
      </c>
      <c r="I69" s="1">
        <v>0</v>
      </c>
      <c r="J69" s="1">
        <v>52833.24</v>
      </c>
      <c r="K69" s="1">
        <v>0</v>
      </c>
      <c r="L69"/>
    </row>
    <row r="70" spans="1:12" ht="16.899999999999999" hidden="1" customHeight="1" x14ac:dyDescent="0.25">
      <c r="A70" s="123"/>
      <c r="B70" s="107"/>
      <c r="C70" s="107"/>
      <c r="D70" s="53"/>
      <c r="E70" s="56"/>
      <c r="F70" s="25" t="s">
        <v>10</v>
      </c>
      <c r="G70" s="24">
        <f>SUM(G65:G69)</f>
        <v>100167.67</v>
      </c>
      <c r="H70" s="1">
        <f>SUM(H65:H68)</f>
        <v>0</v>
      </c>
      <c r="I70" s="1">
        <f>SUM(I65:I68)</f>
        <v>0</v>
      </c>
      <c r="J70" s="24">
        <f>SUM(J65:J69)</f>
        <v>256449.97999999998</v>
      </c>
      <c r="K70" s="1">
        <f>K64+K65+K66+K67+K68</f>
        <v>0</v>
      </c>
      <c r="L70"/>
    </row>
    <row r="71" spans="1:12" ht="40.9" hidden="1" customHeight="1" x14ac:dyDescent="0.25">
      <c r="A71" s="123"/>
      <c r="B71" s="107"/>
      <c r="C71" s="107"/>
      <c r="D71" s="64">
        <v>2019</v>
      </c>
      <c r="E71" s="58">
        <v>2024</v>
      </c>
      <c r="F71" s="13">
        <v>2019</v>
      </c>
      <c r="G71" s="1">
        <v>126</v>
      </c>
      <c r="H71" s="1">
        <v>0</v>
      </c>
      <c r="I71" s="1">
        <v>0</v>
      </c>
      <c r="J71" s="1">
        <v>126</v>
      </c>
      <c r="K71" s="1">
        <v>0</v>
      </c>
      <c r="L71"/>
    </row>
    <row r="72" spans="1:12" ht="15" hidden="1" customHeight="1" x14ac:dyDescent="0.25">
      <c r="A72" s="123"/>
      <c r="B72" s="107"/>
      <c r="C72" s="107"/>
      <c r="D72" s="65"/>
      <c r="E72" s="59"/>
      <c r="F72" s="13">
        <v>2020</v>
      </c>
      <c r="G72" s="1">
        <v>110</v>
      </c>
      <c r="H72" s="1">
        <v>0</v>
      </c>
      <c r="I72" s="1">
        <v>0</v>
      </c>
      <c r="J72" s="1">
        <v>110</v>
      </c>
      <c r="K72" s="1">
        <v>0</v>
      </c>
      <c r="L72"/>
    </row>
    <row r="73" spans="1:12" ht="15" hidden="1" customHeight="1" x14ac:dyDescent="0.25">
      <c r="A73" s="123"/>
      <c r="B73" s="107"/>
      <c r="C73" s="107"/>
      <c r="D73" s="65"/>
      <c r="E73" s="59"/>
      <c r="F73" s="13">
        <v>2021</v>
      </c>
      <c r="G73" s="1">
        <v>101.81</v>
      </c>
      <c r="H73" s="1">
        <v>0</v>
      </c>
      <c r="I73" s="1">
        <v>0</v>
      </c>
      <c r="J73" s="1">
        <v>101.81</v>
      </c>
      <c r="K73" s="1">
        <f>SUM(K71:K72)</f>
        <v>0</v>
      </c>
      <c r="L73"/>
    </row>
    <row r="74" spans="1:12" ht="15" hidden="1" customHeight="1" x14ac:dyDescent="0.25">
      <c r="A74" s="123"/>
      <c r="B74" s="107"/>
      <c r="C74" s="107"/>
      <c r="D74" s="65"/>
      <c r="E74" s="59"/>
      <c r="F74" s="13">
        <v>2022</v>
      </c>
      <c r="G74" s="1">
        <v>101.8</v>
      </c>
      <c r="H74" s="1">
        <v>0</v>
      </c>
      <c r="I74" s="1">
        <v>0</v>
      </c>
      <c r="J74" s="1">
        <v>101.8</v>
      </c>
      <c r="K74" s="1">
        <v>0</v>
      </c>
      <c r="L74"/>
    </row>
    <row r="75" spans="1:12" ht="15" hidden="1" customHeight="1" x14ac:dyDescent="0.25">
      <c r="A75" s="123"/>
      <c r="B75" s="107"/>
      <c r="C75" s="107"/>
      <c r="D75" s="65"/>
      <c r="E75" s="59"/>
      <c r="F75" s="13">
        <v>2023</v>
      </c>
      <c r="G75" s="1">
        <v>101.8</v>
      </c>
      <c r="H75" s="1">
        <v>0</v>
      </c>
      <c r="I75" s="1">
        <v>0</v>
      </c>
      <c r="J75" s="1">
        <v>101.8</v>
      </c>
      <c r="K75" s="1">
        <v>0</v>
      </c>
      <c r="L75"/>
    </row>
    <row r="76" spans="1:12" ht="15" hidden="1" customHeight="1" x14ac:dyDescent="0.25">
      <c r="A76" s="123"/>
      <c r="B76" s="107"/>
      <c r="C76" s="107"/>
      <c r="D76" s="66"/>
      <c r="E76" s="60"/>
      <c r="F76" s="13">
        <v>2024</v>
      </c>
      <c r="G76" s="1">
        <v>188</v>
      </c>
      <c r="H76" s="1">
        <v>0</v>
      </c>
      <c r="I76" s="1">
        <v>0</v>
      </c>
      <c r="J76" s="1">
        <v>188</v>
      </c>
      <c r="K76" s="1">
        <v>0</v>
      </c>
      <c r="L76"/>
    </row>
    <row r="77" spans="1:12" ht="55.9" hidden="1" customHeight="1" x14ac:dyDescent="0.25">
      <c r="A77" s="123"/>
      <c r="B77" s="107"/>
      <c r="C77" s="107"/>
      <c r="D77" s="53"/>
      <c r="E77" s="56"/>
      <c r="F77" s="25" t="s">
        <v>10</v>
      </c>
      <c r="G77" s="24">
        <f>G71+G72+G73+G74+G75+G76</f>
        <v>729.41</v>
      </c>
      <c r="H77" s="1">
        <f>H71+H72+H73+H74+H75</f>
        <v>0</v>
      </c>
      <c r="I77" s="1">
        <f>I71+I72+I73+I74+I75</f>
        <v>0</v>
      </c>
      <c r="J77" s="24">
        <f>J71+J72+J73+J74+J75+J76</f>
        <v>729.41</v>
      </c>
      <c r="K77" s="1">
        <f>K76</f>
        <v>0</v>
      </c>
      <c r="L77"/>
    </row>
    <row r="78" spans="1:12" ht="17.45" hidden="1" customHeight="1" x14ac:dyDescent="0.25">
      <c r="A78" s="123"/>
      <c r="B78" s="107"/>
      <c r="C78" s="107"/>
      <c r="D78" s="64">
        <v>2019</v>
      </c>
      <c r="E78" s="58">
        <v>2020</v>
      </c>
      <c r="F78" s="13">
        <v>2019</v>
      </c>
      <c r="G78" s="1">
        <v>3429.54</v>
      </c>
      <c r="H78" s="1">
        <v>0</v>
      </c>
      <c r="I78" s="1">
        <v>0</v>
      </c>
      <c r="J78" s="1">
        <v>3429.54</v>
      </c>
      <c r="K78" s="5">
        <v>0</v>
      </c>
      <c r="L78"/>
    </row>
    <row r="79" spans="1:12" ht="15" hidden="1" customHeight="1" x14ac:dyDescent="0.25">
      <c r="A79" s="123"/>
      <c r="B79" s="107"/>
      <c r="C79" s="107"/>
      <c r="D79" s="66"/>
      <c r="E79" s="60"/>
      <c r="F79" s="13">
        <v>2020</v>
      </c>
      <c r="G79" s="1">
        <f>G154</f>
        <v>60.3</v>
      </c>
      <c r="H79" s="1">
        <v>0</v>
      </c>
      <c r="I79" s="1">
        <v>0</v>
      </c>
      <c r="J79" s="1">
        <f>J154</f>
        <v>60.3</v>
      </c>
      <c r="K79" s="5">
        <v>0</v>
      </c>
      <c r="L79"/>
    </row>
    <row r="80" spans="1:12" ht="21.2" hidden="1" customHeight="1" x14ac:dyDescent="0.25">
      <c r="A80" s="123"/>
      <c r="B80" s="107"/>
      <c r="C80" s="107"/>
      <c r="D80" s="62"/>
      <c r="E80" s="63"/>
      <c r="F80" s="25" t="s">
        <v>10</v>
      </c>
      <c r="G80" s="24">
        <f>SUM(G78:G79)</f>
        <v>3489.84</v>
      </c>
      <c r="H80" s="1">
        <f>SUM(H78:H79)</f>
        <v>0</v>
      </c>
      <c r="I80" s="1">
        <f>SUM(I78:I79)</f>
        <v>0</v>
      </c>
      <c r="J80" s="24">
        <f>SUM(J78:J79)</f>
        <v>3489.84</v>
      </c>
      <c r="K80" s="7">
        <v>0</v>
      </c>
      <c r="L80"/>
    </row>
    <row r="81" spans="1:12" ht="51" hidden="1" customHeight="1" x14ac:dyDescent="0.25">
      <c r="A81" s="123"/>
      <c r="B81" s="107"/>
      <c r="C81" s="107"/>
      <c r="D81" s="53">
        <v>2019</v>
      </c>
      <c r="E81" s="56">
        <v>2019</v>
      </c>
      <c r="F81" s="13">
        <v>2019</v>
      </c>
      <c r="G81" s="1">
        <v>489.54</v>
      </c>
      <c r="H81" s="1">
        <v>0</v>
      </c>
      <c r="I81" s="1">
        <v>0</v>
      </c>
      <c r="J81" s="1">
        <v>489.54</v>
      </c>
      <c r="K81" s="7">
        <v>0</v>
      </c>
    </row>
    <row r="82" spans="1:12" ht="29.25" hidden="1" customHeight="1" x14ac:dyDescent="0.25">
      <c r="A82" s="123"/>
      <c r="B82" s="107"/>
      <c r="C82" s="107"/>
      <c r="D82" s="53"/>
      <c r="E82" s="56"/>
      <c r="F82" s="6" t="s">
        <v>46</v>
      </c>
      <c r="G82" s="1">
        <v>0</v>
      </c>
      <c r="H82" s="1">
        <v>0</v>
      </c>
      <c r="I82" s="1">
        <f>I131</f>
        <v>0</v>
      </c>
      <c r="J82" s="1">
        <v>0</v>
      </c>
      <c r="K82" s="41">
        <f>K81</f>
        <v>0</v>
      </c>
    </row>
    <row r="83" spans="1:12" hidden="1" x14ac:dyDescent="0.25">
      <c r="A83" s="85"/>
      <c r="B83" s="86"/>
      <c r="C83" s="93"/>
      <c r="D83" s="13"/>
      <c r="E83" s="13"/>
      <c r="F83" s="25" t="s">
        <v>10</v>
      </c>
      <c r="G83" s="24">
        <f>G37</f>
        <v>0</v>
      </c>
      <c r="H83" s="1">
        <v>0</v>
      </c>
      <c r="I83" s="1">
        <v>0</v>
      </c>
      <c r="J83" s="24">
        <f>J37</f>
        <v>0</v>
      </c>
      <c r="K83" s="42">
        <f>K37</f>
        <v>0</v>
      </c>
    </row>
    <row r="84" spans="1:12" ht="28.5" customHeight="1" x14ac:dyDescent="0.25">
      <c r="A84" s="94" t="s">
        <v>41</v>
      </c>
      <c r="B84" s="87" t="s">
        <v>44</v>
      </c>
      <c r="C84" s="87" t="s">
        <v>13</v>
      </c>
      <c r="D84" s="75"/>
      <c r="E84" s="75"/>
      <c r="F84" s="76">
        <v>2023</v>
      </c>
      <c r="G84" s="1">
        <v>38068.31</v>
      </c>
      <c r="H84" s="1">
        <v>0</v>
      </c>
      <c r="I84" s="1">
        <v>0</v>
      </c>
      <c r="J84" s="1">
        <f>G84</f>
        <v>38068.31</v>
      </c>
      <c r="K84" s="1">
        <v>0</v>
      </c>
    </row>
    <row r="85" spans="1:12" ht="40.9" customHeight="1" x14ac:dyDescent="0.25">
      <c r="A85" s="128"/>
      <c r="B85" s="89"/>
      <c r="C85" s="89"/>
      <c r="D85" s="43"/>
      <c r="E85" s="43"/>
      <c r="F85" s="52">
        <v>2026</v>
      </c>
      <c r="G85" s="1">
        <v>23689.07</v>
      </c>
      <c r="H85" s="1">
        <v>0</v>
      </c>
      <c r="I85" s="1">
        <v>0</v>
      </c>
      <c r="J85" s="1">
        <f>G85</f>
        <v>23689.07</v>
      </c>
      <c r="K85" s="1">
        <v>0</v>
      </c>
      <c r="L85"/>
    </row>
    <row r="86" spans="1:12" hidden="1" x14ac:dyDescent="0.25">
      <c r="A86" s="45"/>
      <c r="B86" s="51"/>
      <c r="C86" s="51"/>
      <c r="D86" s="51"/>
      <c r="E86" s="51"/>
      <c r="F86" s="52">
        <v>2023</v>
      </c>
      <c r="G86" s="1">
        <f>SUM(H86:K86)</f>
        <v>0</v>
      </c>
      <c r="H86" s="1">
        <v>0</v>
      </c>
      <c r="I86" s="1">
        <v>0</v>
      </c>
      <c r="J86" s="1">
        <v>0</v>
      </c>
      <c r="K86" s="1">
        <v>0</v>
      </c>
      <c r="L86"/>
    </row>
    <row r="87" spans="1:12" ht="42.2" hidden="1" customHeight="1" x14ac:dyDescent="0.25">
      <c r="A87" s="45"/>
      <c r="B87" s="51"/>
      <c r="C87" s="51"/>
      <c r="D87" s="51"/>
      <c r="E87" s="51"/>
      <c r="F87" s="52">
        <v>2024</v>
      </c>
      <c r="G87" s="1">
        <f>SUM(H87:K87)</f>
        <v>53951.64</v>
      </c>
      <c r="H87" s="1">
        <v>0</v>
      </c>
      <c r="I87" s="1">
        <v>0</v>
      </c>
      <c r="J87" s="1">
        <v>53951.64</v>
      </c>
      <c r="K87" s="1">
        <v>0</v>
      </c>
      <c r="L87"/>
    </row>
    <row r="88" spans="1:12" x14ac:dyDescent="0.25">
      <c r="A88" s="48"/>
      <c r="B88" s="120"/>
      <c r="C88" s="121"/>
      <c r="D88" s="121"/>
      <c r="E88" s="122"/>
      <c r="F88" s="25" t="s">
        <v>10</v>
      </c>
      <c r="G88" s="24">
        <f>SUM(G84:G85)</f>
        <v>61757.38</v>
      </c>
      <c r="H88" s="1">
        <f>H81+H83+H85+H86+H80</f>
        <v>0</v>
      </c>
      <c r="I88" s="24">
        <f>I85</f>
        <v>0</v>
      </c>
      <c r="J88" s="24">
        <f>SUM(J84:J85)</f>
        <v>61757.38</v>
      </c>
      <c r="K88" s="1">
        <f>K81+K83+K85+K86</f>
        <v>0</v>
      </c>
      <c r="L88"/>
    </row>
    <row r="89" spans="1:12" ht="28.5" customHeight="1" x14ac:dyDescent="0.25">
      <c r="A89" s="116" t="s">
        <v>28</v>
      </c>
      <c r="B89" s="116" t="s">
        <v>45</v>
      </c>
      <c r="C89" s="129" t="s">
        <v>13</v>
      </c>
      <c r="D89" s="78"/>
      <c r="E89" s="79"/>
      <c r="F89" s="6" t="s">
        <v>46</v>
      </c>
      <c r="G89" s="1">
        <v>38068.31</v>
      </c>
      <c r="H89" s="1">
        <v>0</v>
      </c>
      <c r="I89" s="1">
        <f>I134</f>
        <v>0</v>
      </c>
      <c r="J89" s="1">
        <f>G89</f>
        <v>38068.31</v>
      </c>
      <c r="K89" s="41">
        <f>K86</f>
        <v>0</v>
      </c>
      <c r="L89"/>
    </row>
    <row r="90" spans="1:12" ht="44.1" customHeight="1" x14ac:dyDescent="0.25">
      <c r="A90" s="96"/>
      <c r="B90" s="96"/>
      <c r="C90" s="130"/>
      <c r="D90" s="78"/>
      <c r="E90" s="79"/>
      <c r="F90" s="77">
        <v>2026</v>
      </c>
      <c r="G90" s="1">
        <v>23689.07</v>
      </c>
      <c r="H90" s="1">
        <v>0</v>
      </c>
      <c r="I90" s="1">
        <v>0</v>
      </c>
      <c r="J90" s="1">
        <f>G90</f>
        <v>23689.07</v>
      </c>
      <c r="K90" s="1">
        <v>0</v>
      </c>
      <c r="L90"/>
    </row>
    <row r="91" spans="1:12" ht="49.7" hidden="1" customHeight="1" x14ac:dyDescent="0.25">
      <c r="A91" s="124" t="s">
        <v>28</v>
      </c>
      <c r="B91" s="87" t="s">
        <v>45</v>
      </c>
      <c r="C91" s="87" t="s">
        <v>13</v>
      </c>
      <c r="D91" s="87">
        <v>2022</v>
      </c>
      <c r="E91" s="87">
        <v>2024</v>
      </c>
      <c r="F91" s="6"/>
      <c r="G91" s="1"/>
      <c r="H91" s="1"/>
      <c r="I91" s="1"/>
      <c r="J91" s="1"/>
      <c r="K91" s="41"/>
      <c r="L91"/>
    </row>
    <row r="92" spans="1:12" ht="40.15" hidden="1" customHeight="1" x14ac:dyDescent="0.25">
      <c r="A92" s="125"/>
      <c r="B92" s="88"/>
      <c r="C92" s="88"/>
      <c r="D92" s="88"/>
      <c r="E92" s="88"/>
      <c r="F92" s="6">
        <v>2023</v>
      </c>
      <c r="G92" s="1">
        <v>0</v>
      </c>
      <c r="H92" s="1">
        <v>8073.87</v>
      </c>
      <c r="I92" s="1">
        <v>17289.02</v>
      </c>
      <c r="J92" s="1">
        <v>0</v>
      </c>
      <c r="K92" s="1">
        <v>0</v>
      </c>
      <c r="L92"/>
    </row>
    <row r="93" spans="1:12" ht="18" hidden="1" customHeight="1" x14ac:dyDescent="0.25">
      <c r="A93" s="125"/>
      <c r="B93" s="88"/>
      <c r="C93" s="88"/>
      <c r="D93" s="88"/>
      <c r="E93" s="88"/>
      <c r="F93" s="39">
        <v>2024</v>
      </c>
      <c r="G93" s="1">
        <v>0</v>
      </c>
      <c r="H93" s="1">
        <v>0</v>
      </c>
      <c r="I93" s="20">
        <v>2760.31</v>
      </c>
      <c r="J93" s="1">
        <v>0</v>
      </c>
      <c r="K93" s="1"/>
      <c r="L93"/>
    </row>
    <row r="94" spans="1:12" hidden="1" x14ac:dyDescent="0.25">
      <c r="A94" s="125"/>
      <c r="B94" s="88"/>
      <c r="C94" s="88"/>
      <c r="D94" s="88"/>
      <c r="E94" s="88"/>
      <c r="F94" s="1">
        <f>SUM(G94:J94)</f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/>
    </row>
    <row r="95" spans="1:12" ht="16.899999999999999" hidden="1" customHeight="1" x14ac:dyDescent="0.25">
      <c r="A95" s="125"/>
      <c r="B95" s="88"/>
      <c r="C95" s="88"/>
      <c r="D95" s="88"/>
      <c r="E95" s="89"/>
      <c r="F95" s="1">
        <f>SUM(G95:J95)</f>
        <v>0</v>
      </c>
      <c r="G95" s="1">
        <v>0</v>
      </c>
      <c r="H95" s="1">
        <v>0</v>
      </c>
      <c r="I95" s="1">
        <v>0</v>
      </c>
      <c r="J95" s="1">
        <v>0</v>
      </c>
      <c r="K95" s="1">
        <f>K92</f>
        <v>0</v>
      </c>
      <c r="L95"/>
    </row>
    <row r="96" spans="1:12" ht="17.45" hidden="1" customHeight="1" x14ac:dyDescent="0.25">
      <c r="A96" s="126"/>
      <c r="B96" s="89"/>
      <c r="C96" s="89"/>
      <c r="D96" s="89"/>
      <c r="E96" s="52">
        <v>2024</v>
      </c>
      <c r="F96" s="1">
        <f>SUM(G96:J96)</f>
        <v>53951.64</v>
      </c>
      <c r="G96" s="1">
        <v>0</v>
      </c>
      <c r="H96" s="1">
        <v>0</v>
      </c>
      <c r="I96" s="1">
        <v>53951.64</v>
      </c>
      <c r="J96" s="1">
        <v>0</v>
      </c>
      <c r="K96" s="1">
        <v>0</v>
      </c>
      <c r="L96"/>
    </row>
    <row r="97" spans="1:12" hidden="1" x14ac:dyDescent="0.25">
      <c r="A97" s="120"/>
      <c r="B97" s="121"/>
      <c r="C97" s="121"/>
      <c r="D97" s="122"/>
      <c r="E97" s="25" t="s">
        <v>10</v>
      </c>
      <c r="F97" s="24">
        <f>SUM(F91:F96)</f>
        <v>57998.64</v>
      </c>
      <c r="G97" s="1">
        <f>G92+G93+G94+G95+G91</f>
        <v>0</v>
      </c>
      <c r="H97" s="24">
        <f>H92+H93+H94+H95+H91</f>
        <v>8073.87</v>
      </c>
      <c r="I97" s="24">
        <f>I95+I96+I94+I93+I92+I91</f>
        <v>74000.97</v>
      </c>
      <c r="J97" s="1">
        <f>J92+J93+J94+J95</f>
        <v>0</v>
      </c>
      <c r="K97" s="1">
        <v>0</v>
      </c>
      <c r="L97"/>
    </row>
    <row r="98" spans="1:12" ht="15" hidden="1" customHeight="1" x14ac:dyDescent="0.25">
      <c r="A98" s="33" t="s">
        <v>37</v>
      </c>
      <c r="B98" s="50"/>
      <c r="C98" s="50"/>
      <c r="D98" s="50"/>
      <c r="E98" s="50"/>
      <c r="F98" s="50"/>
      <c r="G98" s="50"/>
      <c r="H98" s="50"/>
      <c r="I98" s="50"/>
      <c r="J98" s="50"/>
      <c r="K98" s="1">
        <v>0</v>
      </c>
      <c r="L98"/>
    </row>
    <row r="99" spans="1:12" hidden="1" x14ac:dyDescent="0.25">
      <c r="A99" s="46" t="s">
        <v>29</v>
      </c>
      <c r="B99" s="87" t="s">
        <v>36</v>
      </c>
      <c r="C99" s="99" t="s">
        <v>13</v>
      </c>
      <c r="D99" s="87">
        <v>2022</v>
      </c>
      <c r="E99" s="87">
        <v>2024</v>
      </c>
      <c r="F99" s="49">
        <v>2022</v>
      </c>
      <c r="G99" s="1">
        <v>200</v>
      </c>
      <c r="H99" s="1">
        <v>0</v>
      </c>
      <c r="I99" s="1">
        <v>0</v>
      </c>
      <c r="J99" s="1">
        <v>200</v>
      </c>
      <c r="K99" s="1">
        <v>0</v>
      </c>
      <c r="L99"/>
    </row>
    <row r="100" spans="1:12" hidden="1" x14ac:dyDescent="0.25">
      <c r="A100" s="29"/>
      <c r="B100" s="88"/>
      <c r="C100" s="101"/>
      <c r="D100" s="88"/>
      <c r="E100" s="88"/>
      <c r="F100" s="49">
        <v>2023</v>
      </c>
      <c r="G100" s="1"/>
      <c r="H100" s="1"/>
      <c r="I100" s="1"/>
      <c r="J100" s="1"/>
      <c r="K100" s="1">
        <v>0</v>
      </c>
      <c r="L100"/>
    </row>
    <row r="101" spans="1:12" hidden="1" x14ac:dyDescent="0.25">
      <c r="A101" s="47"/>
      <c r="B101" s="88"/>
      <c r="C101" s="101"/>
      <c r="D101" s="88"/>
      <c r="E101" s="88"/>
      <c r="F101" s="49">
        <v>2024</v>
      </c>
      <c r="G101" s="1">
        <v>200</v>
      </c>
      <c r="H101" s="1">
        <v>0</v>
      </c>
      <c r="I101" s="1">
        <v>0</v>
      </c>
      <c r="J101" s="1">
        <v>200</v>
      </c>
      <c r="K101" s="1">
        <v>0</v>
      </c>
      <c r="L101"/>
    </row>
    <row r="102" spans="1:12" ht="15" hidden="1" customHeight="1" x14ac:dyDescent="0.25">
      <c r="A102" s="17"/>
      <c r="B102" s="89"/>
      <c r="C102" s="103"/>
      <c r="D102" s="89"/>
      <c r="E102" s="89"/>
      <c r="F102" s="30" t="s">
        <v>10</v>
      </c>
      <c r="G102" s="24">
        <f>SUM(G99:G101)</f>
        <v>400</v>
      </c>
      <c r="H102" s="1">
        <f>H99</f>
        <v>0</v>
      </c>
      <c r="I102" s="1">
        <f>I99</f>
        <v>0</v>
      </c>
      <c r="J102" s="24">
        <f>SUM(J99:J101)</f>
        <v>400</v>
      </c>
      <c r="K102" s="1">
        <f>K96+K97+K98+K99+K100</f>
        <v>0</v>
      </c>
      <c r="L102"/>
    </row>
    <row r="103" spans="1:12" hidden="1" x14ac:dyDescent="0.25">
      <c r="A103" s="94" t="s">
        <v>30</v>
      </c>
      <c r="B103" s="87" t="s">
        <v>17</v>
      </c>
      <c r="C103" s="87" t="s">
        <v>13</v>
      </c>
      <c r="D103" s="88">
        <v>2019</v>
      </c>
      <c r="E103" s="87">
        <v>2024</v>
      </c>
      <c r="F103" s="49">
        <v>2019</v>
      </c>
      <c r="G103" s="1">
        <f t="shared" ref="G103" si="3">SUM(H103:J103)</f>
        <v>145.76</v>
      </c>
      <c r="H103" s="1">
        <v>0</v>
      </c>
      <c r="I103" s="1">
        <v>0</v>
      </c>
      <c r="J103" s="1">
        <v>145.76</v>
      </c>
      <c r="K103" s="1">
        <v>0</v>
      </c>
      <c r="L103"/>
    </row>
    <row r="104" spans="1:12" ht="12.75" hidden="1" customHeight="1" x14ac:dyDescent="0.25">
      <c r="A104" s="95"/>
      <c r="B104" s="88"/>
      <c r="C104" s="88"/>
      <c r="D104" s="88"/>
      <c r="E104" s="88"/>
      <c r="F104" s="49">
        <v>2020</v>
      </c>
      <c r="G104" s="1">
        <f>SUM(H104:J104)</f>
        <v>127.12</v>
      </c>
      <c r="H104" s="1">
        <v>0</v>
      </c>
      <c r="I104" s="1">
        <v>0</v>
      </c>
      <c r="J104" s="1">
        <v>127.12</v>
      </c>
      <c r="K104" s="1">
        <v>0</v>
      </c>
      <c r="L104"/>
    </row>
    <row r="105" spans="1:12" ht="15" hidden="1" customHeight="1" x14ac:dyDescent="0.25">
      <c r="A105" s="95"/>
      <c r="B105" s="88"/>
      <c r="C105" s="88"/>
      <c r="D105" s="88"/>
      <c r="E105" s="88"/>
      <c r="F105" s="49">
        <v>2021</v>
      </c>
      <c r="G105" s="1">
        <f t="shared" ref="G105:G108" si="4">SUM(H105:J105)</f>
        <v>212.63</v>
      </c>
      <c r="H105" s="1">
        <v>0</v>
      </c>
      <c r="I105" s="1">
        <v>0</v>
      </c>
      <c r="J105" s="1">
        <v>212.63</v>
      </c>
      <c r="K105" s="1">
        <v>0</v>
      </c>
      <c r="L105"/>
    </row>
    <row r="106" spans="1:12" ht="15" hidden="1" customHeight="1" x14ac:dyDescent="0.25">
      <c r="A106" s="95"/>
      <c r="B106" s="88"/>
      <c r="C106" s="88"/>
      <c r="D106" s="88"/>
      <c r="E106" s="88"/>
      <c r="F106" s="49">
        <v>2022</v>
      </c>
      <c r="G106" s="1">
        <f t="shared" si="4"/>
        <v>212.63</v>
      </c>
      <c r="H106" s="1">
        <v>0</v>
      </c>
      <c r="I106" s="1">
        <v>0</v>
      </c>
      <c r="J106" s="1">
        <v>212.63</v>
      </c>
      <c r="K106" s="1">
        <v>0</v>
      </c>
      <c r="L106"/>
    </row>
    <row r="107" spans="1:12" ht="15" hidden="1" customHeight="1" x14ac:dyDescent="0.25">
      <c r="A107" s="95"/>
      <c r="B107" s="88"/>
      <c r="C107" s="88"/>
      <c r="D107" s="88"/>
      <c r="E107" s="88"/>
      <c r="F107" s="49">
        <v>2023</v>
      </c>
      <c r="G107" s="1">
        <f t="shared" si="4"/>
        <v>212.63</v>
      </c>
      <c r="H107" s="1">
        <v>0</v>
      </c>
      <c r="I107" s="1">
        <v>0</v>
      </c>
      <c r="J107" s="1">
        <v>212.63</v>
      </c>
      <c r="K107" s="1">
        <v>0</v>
      </c>
      <c r="L107"/>
    </row>
    <row r="108" spans="1:12" hidden="1" x14ac:dyDescent="0.25">
      <c r="A108" s="96"/>
      <c r="B108" s="89"/>
      <c r="C108" s="89"/>
      <c r="D108" s="89"/>
      <c r="E108" s="89"/>
      <c r="F108" s="49">
        <v>2024</v>
      </c>
      <c r="G108" s="1">
        <f t="shared" si="4"/>
        <v>309.8</v>
      </c>
      <c r="H108" s="1">
        <v>0</v>
      </c>
      <c r="I108" s="1">
        <v>0</v>
      </c>
      <c r="J108" s="1">
        <v>309.8</v>
      </c>
      <c r="K108" s="1">
        <v>0</v>
      </c>
      <c r="L108"/>
    </row>
    <row r="109" spans="1:12" ht="55.15" hidden="1" customHeight="1" x14ac:dyDescent="0.25">
      <c r="A109" s="47"/>
      <c r="B109" s="44"/>
      <c r="C109" s="44"/>
      <c r="D109" s="44"/>
      <c r="E109" s="44"/>
      <c r="F109" s="25" t="s">
        <v>10</v>
      </c>
      <c r="G109" s="24">
        <f>G103+G104+G105+G106+G107+G108</f>
        <v>1220.57</v>
      </c>
      <c r="H109" s="1">
        <f>H103+H104+H105+H106+H107</f>
        <v>0</v>
      </c>
      <c r="I109" s="1">
        <f>I103+I104+I105+I106+I107</f>
        <v>0</v>
      </c>
      <c r="J109" s="24">
        <f>J103+J104+J105+J106+J107+J108</f>
        <v>1220.57</v>
      </c>
      <c r="K109" s="1">
        <v>0</v>
      </c>
      <c r="L109"/>
    </row>
    <row r="110" spans="1:12" hidden="1" x14ac:dyDescent="0.25">
      <c r="A110" s="94" t="s">
        <v>31</v>
      </c>
      <c r="B110" s="87" t="s">
        <v>14</v>
      </c>
      <c r="C110" s="87" t="s">
        <v>13</v>
      </c>
      <c r="D110" s="87">
        <v>2019</v>
      </c>
      <c r="E110" s="87">
        <v>2024</v>
      </c>
      <c r="F110" s="49">
        <v>2019</v>
      </c>
      <c r="G110" s="1">
        <f t="shared" ref="G110:G115" si="5">SUM(H103:K103)</f>
        <v>145.76</v>
      </c>
      <c r="H110" s="1">
        <v>0</v>
      </c>
      <c r="I110" s="1">
        <v>0</v>
      </c>
      <c r="J110" s="1">
        <v>452.58</v>
      </c>
      <c r="K110" s="1">
        <v>0</v>
      </c>
      <c r="L110"/>
    </row>
    <row r="111" spans="1:12" ht="15" hidden="1" customHeight="1" x14ac:dyDescent="0.25">
      <c r="A111" s="95"/>
      <c r="B111" s="88"/>
      <c r="C111" s="88"/>
      <c r="D111" s="88"/>
      <c r="E111" s="88"/>
      <c r="F111" s="49">
        <v>2020</v>
      </c>
      <c r="G111" s="1">
        <f t="shared" si="5"/>
        <v>127.12</v>
      </c>
      <c r="H111" s="1">
        <v>0</v>
      </c>
      <c r="I111" s="1">
        <v>0</v>
      </c>
      <c r="J111" s="1">
        <v>531.79999999999995</v>
      </c>
      <c r="K111" s="1">
        <v>0</v>
      </c>
      <c r="L111"/>
    </row>
    <row r="112" spans="1:12" hidden="1" x14ac:dyDescent="0.25">
      <c r="A112" s="95"/>
      <c r="B112" s="88"/>
      <c r="C112" s="88"/>
      <c r="D112" s="88"/>
      <c r="E112" s="88"/>
      <c r="F112" s="49">
        <v>2021</v>
      </c>
      <c r="G112" s="1">
        <f t="shared" si="5"/>
        <v>212.63</v>
      </c>
      <c r="H112" s="1">
        <v>0</v>
      </c>
      <c r="I112" s="1">
        <v>0</v>
      </c>
      <c r="J112" s="1">
        <v>723.76</v>
      </c>
      <c r="K112" s="1">
        <v>0</v>
      </c>
      <c r="L112" s="23"/>
    </row>
    <row r="113" spans="1:15" hidden="1" x14ac:dyDescent="0.25">
      <c r="A113" s="95"/>
      <c r="B113" s="88"/>
      <c r="C113" s="88"/>
      <c r="D113" s="88"/>
      <c r="E113" s="88"/>
      <c r="F113" s="49">
        <v>2022</v>
      </c>
      <c r="G113" s="1">
        <f t="shared" si="5"/>
        <v>212.63</v>
      </c>
      <c r="H113" s="1">
        <v>0</v>
      </c>
      <c r="I113" s="1">
        <v>0</v>
      </c>
      <c r="J113" s="1">
        <v>707.18</v>
      </c>
      <c r="K113" s="1">
        <v>0</v>
      </c>
      <c r="L113"/>
    </row>
    <row r="114" spans="1:15" ht="16.149999999999999" hidden="1" customHeight="1" x14ac:dyDescent="0.25">
      <c r="A114" s="95"/>
      <c r="B114" s="88"/>
      <c r="C114" s="88"/>
      <c r="D114" s="88"/>
      <c r="E114" s="88"/>
      <c r="F114" s="49">
        <v>2023</v>
      </c>
      <c r="G114" s="1">
        <f t="shared" si="5"/>
        <v>212.63</v>
      </c>
      <c r="H114" s="1">
        <v>0</v>
      </c>
      <c r="I114" s="1">
        <v>0</v>
      </c>
      <c r="J114" s="1">
        <v>707.18</v>
      </c>
      <c r="K114" s="1">
        <v>0</v>
      </c>
      <c r="L114"/>
    </row>
    <row r="115" spans="1:15" ht="14.45" hidden="1" customHeight="1" x14ac:dyDescent="0.25">
      <c r="A115" s="96"/>
      <c r="B115" s="89"/>
      <c r="C115" s="89"/>
      <c r="D115" s="89"/>
      <c r="E115" s="89"/>
      <c r="F115" s="49">
        <v>2024</v>
      </c>
      <c r="G115" s="1">
        <f t="shared" si="5"/>
        <v>309.8</v>
      </c>
      <c r="H115" s="1">
        <v>0</v>
      </c>
      <c r="I115" s="1">
        <v>0</v>
      </c>
      <c r="J115" s="1">
        <v>620.6</v>
      </c>
      <c r="K115" s="1">
        <v>0</v>
      </c>
      <c r="L115"/>
    </row>
    <row r="116" spans="1:15" hidden="1" x14ac:dyDescent="0.25">
      <c r="A116" s="48"/>
      <c r="B116" s="49"/>
      <c r="C116" s="49"/>
      <c r="D116" s="49"/>
      <c r="E116" s="49"/>
      <c r="F116" s="25" t="s">
        <v>10</v>
      </c>
      <c r="G116" s="24">
        <f>SUM(G110:G115)</f>
        <v>1220.57</v>
      </c>
      <c r="H116" s="1">
        <f>SUM(H110:H114)</f>
        <v>0</v>
      </c>
      <c r="I116" s="1">
        <f>SUM(I110:I114)</f>
        <v>0</v>
      </c>
      <c r="J116" s="24">
        <f>SUM(J110:J115)</f>
        <v>3743.0999999999995</v>
      </c>
      <c r="K116" s="1">
        <v>0</v>
      </c>
      <c r="L116"/>
    </row>
    <row r="117" spans="1:15" ht="15" hidden="1" customHeight="1" x14ac:dyDescent="0.25">
      <c r="A117" s="27" t="s">
        <v>32</v>
      </c>
      <c r="B117" s="49" t="s">
        <v>25</v>
      </c>
      <c r="C117" s="49" t="s">
        <v>13</v>
      </c>
      <c r="D117" s="49">
        <v>2019</v>
      </c>
      <c r="E117" s="49">
        <v>2019</v>
      </c>
      <c r="F117" s="49">
        <v>2019</v>
      </c>
      <c r="G117" s="1">
        <v>36853.78</v>
      </c>
      <c r="H117" s="1">
        <v>0</v>
      </c>
      <c r="I117" s="1">
        <v>0</v>
      </c>
      <c r="J117" s="1">
        <v>36853.78</v>
      </c>
      <c r="K117" s="1">
        <f>SUM(K112:K115)</f>
        <v>0</v>
      </c>
      <c r="L117"/>
    </row>
    <row r="118" spans="1:15" hidden="1" x14ac:dyDescent="0.25">
      <c r="A118" s="48"/>
      <c r="B118" s="49"/>
      <c r="C118" s="49"/>
      <c r="D118" s="49"/>
      <c r="E118" s="49"/>
      <c r="F118" s="25" t="s">
        <v>10</v>
      </c>
      <c r="G118" s="24">
        <v>36853.78</v>
      </c>
      <c r="H118" s="1">
        <v>0</v>
      </c>
      <c r="I118" s="1">
        <v>0</v>
      </c>
      <c r="J118" s="24">
        <v>36853.78</v>
      </c>
      <c r="K118" s="1">
        <v>0</v>
      </c>
      <c r="L118"/>
      <c r="O118" s="9"/>
    </row>
    <row r="119" spans="1:15" hidden="1" x14ac:dyDescent="0.25">
      <c r="A119" s="94" t="s">
        <v>33</v>
      </c>
      <c r="B119" s="87" t="s">
        <v>21</v>
      </c>
      <c r="C119" s="87" t="s">
        <v>13</v>
      </c>
      <c r="D119" s="87">
        <v>2020</v>
      </c>
      <c r="E119" s="87">
        <v>2024</v>
      </c>
      <c r="F119" s="49">
        <v>2020</v>
      </c>
      <c r="G119" s="1">
        <f>SUM(H112:K112)</f>
        <v>723.76</v>
      </c>
      <c r="H119" s="1">
        <v>0</v>
      </c>
      <c r="I119" s="1">
        <v>0</v>
      </c>
      <c r="J119" s="1">
        <v>47181.279999999999</v>
      </c>
      <c r="K119" s="1">
        <v>0</v>
      </c>
      <c r="L119"/>
    </row>
    <row r="120" spans="1:15" hidden="1" x14ac:dyDescent="0.25">
      <c r="A120" s="95"/>
      <c r="B120" s="88"/>
      <c r="C120" s="88"/>
      <c r="D120" s="88"/>
      <c r="E120" s="88"/>
      <c r="F120" s="49">
        <v>2021</v>
      </c>
      <c r="G120" s="1">
        <v>45282.89</v>
      </c>
      <c r="H120" s="1">
        <v>0</v>
      </c>
      <c r="I120" s="1">
        <v>0</v>
      </c>
      <c r="J120" s="21">
        <f>G120</f>
        <v>45282.89</v>
      </c>
      <c r="K120" s="1">
        <v>0</v>
      </c>
      <c r="L120"/>
    </row>
    <row r="121" spans="1:15" hidden="1" x14ac:dyDescent="0.25">
      <c r="A121" s="95"/>
      <c r="B121" s="88"/>
      <c r="C121" s="88"/>
      <c r="D121" s="88"/>
      <c r="E121" s="88"/>
      <c r="F121" s="49">
        <v>2022</v>
      </c>
      <c r="G121" s="1">
        <f>SUM(H114:K114)</f>
        <v>707.18</v>
      </c>
      <c r="H121" s="1">
        <v>0</v>
      </c>
      <c r="I121" s="1">
        <v>0</v>
      </c>
      <c r="J121" s="1">
        <v>55148.88</v>
      </c>
      <c r="K121" s="1">
        <v>0</v>
      </c>
      <c r="L121"/>
    </row>
    <row r="122" spans="1:15" hidden="1" x14ac:dyDescent="0.25">
      <c r="A122" s="95"/>
      <c r="B122" s="88"/>
      <c r="C122" s="88"/>
      <c r="D122" s="88"/>
      <c r="E122" s="88"/>
      <c r="F122" s="49">
        <v>2023</v>
      </c>
      <c r="G122" s="1">
        <f>SUM(H115:K115)</f>
        <v>620.6</v>
      </c>
      <c r="H122" s="1">
        <v>0</v>
      </c>
      <c r="I122" s="1">
        <v>0</v>
      </c>
      <c r="J122" s="1">
        <v>56003.69</v>
      </c>
      <c r="K122" s="1">
        <v>0</v>
      </c>
      <c r="L122"/>
    </row>
    <row r="123" spans="1:15" hidden="1" x14ac:dyDescent="0.25">
      <c r="A123" s="96"/>
      <c r="B123" s="89"/>
      <c r="C123" s="89"/>
      <c r="D123" s="89"/>
      <c r="E123" s="89"/>
      <c r="F123" s="49">
        <v>2024</v>
      </c>
      <c r="G123" s="1">
        <v>52833.24</v>
      </c>
      <c r="H123" s="1">
        <v>0</v>
      </c>
      <c r="I123" s="1">
        <v>0</v>
      </c>
      <c r="J123" s="1">
        <v>52833.24</v>
      </c>
      <c r="K123" s="1">
        <v>0</v>
      </c>
      <c r="L123"/>
    </row>
    <row r="124" spans="1:15" ht="16.899999999999999" hidden="1" customHeight="1" x14ac:dyDescent="0.25">
      <c r="A124" s="48"/>
      <c r="B124" s="49"/>
      <c r="C124" s="49"/>
      <c r="D124" s="49"/>
      <c r="E124" s="49"/>
      <c r="F124" s="25" t="s">
        <v>10</v>
      </c>
      <c r="G124" s="24">
        <f>SUM(G119:G123)</f>
        <v>100167.67</v>
      </c>
      <c r="H124" s="1">
        <f>SUM(H119:H122)</f>
        <v>0</v>
      </c>
      <c r="I124" s="1">
        <f>SUM(I119:I122)</f>
        <v>0</v>
      </c>
      <c r="J124" s="24">
        <f>SUM(J119:J123)</f>
        <v>256449.97999999998</v>
      </c>
      <c r="K124" s="1">
        <f>K118+K119+K120+K121+K122</f>
        <v>0</v>
      </c>
      <c r="L124"/>
    </row>
    <row r="125" spans="1:15" ht="40.9" hidden="1" customHeight="1" x14ac:dyDescent="0.25">
      <c r="A125" s="116" t="s">
        <v>16</v>
      </c>
      <c r="B125" s="87" t="s">
        <v>15</v>
      </c>
      <c r="C125" s="87" t="s">
        <v>13</v>
      </c>
      <c r="D125" s="87">
        <v>2019</v>
      </c>
      <c r="E125" s="87">
        <v>2024</v>
      </c>
      <c r="F125" s="49">
        <v>2019</v>
      </c>
      <c r="G125" s="1">
        <v>126</v>
      </c>
      <c r="H125" s="1">
        <v>0</v>
      </c>
      <c r="I125" s="1">
        <v>0</v>
      </c>
      <c r="J125" s="1">
        <v>126</v>
      </c>
      <c r="K125" s="1">
        <v>0</v>
      </c>
      <c r="L125"/>
    </row>
    <row r="126" spans="1:15" hidden="1" x14ac:dyDescent="0.25">
      <c r="A126" s="95"/>
      <c r="B126" s="88"/>
      <c r="C126" s="88"/>
      <c r="D126" s="88"/>
      <c r="E126" s="88"/>
      <c r="F126" s="49">
        <v>2020</v>
      </c>
      <c r="G126" s="1">
        <v>110</v>
      </c>
      <c r="H126" s="1">
        <v>0</v>
      </c>
      <c r="I126" s="1">
        <v>0</v>
      </c>
      <c r="J126" s="1">
        <v>110</v>
      </c>
      <c r="K126" s="1">
        <v>0</v>
      </c>
      <c r="L126"/>
    </row>
    <row r="127" spans="1:15" hidden="1" x14ac:dyDescent="0.25">
      <c r="A127" s="95"/>
      <c r="B127" s="88"/>
      <c r="C127" s="88"/>
      <c r="D127" s="88"/>
      <c r="E127" s="88"/>
      <c r="F127" s="49">
        <v>2021</v>
      </c>
      <c r="G127" s="1">
        <v>101.81</v>
      </c>
      <c r="H127" s="1">
        <v>0</v>
      </c>
      <c r="I127" s="1">
        <v>0</v>
      </c>
      <c r="J127" s="1">
        <v>101.81</v>
      </c>
      <c r="K127" s="1">
        <f>SUM(K125:K126)</f>
        <v>0</v>
      </c>
      <c r="L127"/>
    </row>
    <row r="128" spans="1:15" hidden="1" x14ac:dyDescent="0.25">
      <c r="A128" s="95"/>
      <c r="B128" s="88"/>
      <c r="C128" s="88"/>
      <c r="D128" s="88"/>
      <c r="E128" s="88"/>
      <c r="F128" s="49">
        <v>2022</v>
      </c>
      <c r="G128" s="1">
        <v>101.8</v>
      </c>
      <c r="H128" s="1">
        <v>0</v>
      </c>
      <c r="I128" s="1">
        <v>0</v>
      </c>
      <c r="J128" s="1">
        <v>101.8</v>
      </c>
      <c r="K128" s="1">
        <v>0</v>
      </c>
      <c r="L128"/>
    </row>
    <row r="129" spans="1:12" hidden="1" x14ac:dyDescent="0.25">
      <c r="A129" s="95"/>
      <c r="B129" s="88"/>
      <c r="C129" s="88"/>
      <c r="D129" s="88"/>
      <c r="E129" s="88"/>
      <c r="F129" s="49">
        <v>2023</v>
      </c>
      <c r="G129" s="1">
        <v>101.8</v>
      </c>
      <c r="H129" s="1">
        <v>0</v>
      </c>
      <c r="I129" s="1">
        <v>0</v>
      </c>
      <c r="J129" s="1">
        <v>101.8</v>
      </c>
      <c r="K129" s="1">
        <v>0</v>
      </c>
      <c r="L129"/>
    </row>
    <row r="130" spans="1:12" hidden="1" x14ac:dyDescent="0.25">
      <c r="A130" s="96"/>
      <c r="B130" s="89"/>
      <c r="C130" s="89"/>
      <c r="D130" s="89"/>
      <c r="E130" s="89"/>
      <c r="F130" s="49">
        <v>2024</v>
      </c>
      <c r="G130" s="1">
        <v>188</v>
      </c>
      <c r="H130" s="1">
        <v>0</v>
      </c>
      <c r="I130" s="1">
        <v>0</v>
      </c>
      <c r="J130" s="1">
        <v>188</v>
      </c>
      <c r="K130" s="1">
        <v>0</v>
      </c>
      <c r="L130"/>
    </row>
    <row r="131" spans="1:12" ht="55.9" hidden="1" customHeight="1" x14ac:dyDescent="0.25">
      <c r="A131" s="48"/>
      <c r="B131" s="49"/>
      <c r="C131" s="49"/>
      <c r="D131" s="49"/>
      <c r="E131" s="49"/>
      <c r="F131" s="25" t="s">
        <v>10</v>
      </c>
      <c r="G131" s="24">
        <f>G125+G126+G127+G128+G129+G130</f>
        <v>729.41</v>
      </c>
      <c r="H131" s="1">
        <f>H125+H126+H127+H128+H129</f>
        <v>0</v>
      </c>
      <c r="I131" s="1">
        <f>I125+I126+I127+I128+I129</f>
        <v>0</v>
      </c>
      <c r="J131" s="24">
        <f>J125+J126+J127+J128+J129+J130</f>
        <v>729.41</v>
      </c>
      <c r="K131" s="1">
        <f>K130</f>
        <v>0</v>
      </c>
      <c r="L131"/>
    </row>
    <row r="132" spans="1:12" ht="17.45" hidden="1" customHeight="1" x14ac:dyDescent="0.25">
      <c r="A132" s="116">
        <v>2</v>
      </c>
      <c r="B132" s="87" t="s">
        <v>18</v>
      </c>
      <c r="C132" s="87" t="s">
        <v>19</v>
      </c>
      <c r="D132" s="87">
        <v>2019</v>
      </c>
      <c r="E132" s="87">
        <v>2020</v>
      </c>
      <c r="F132" s="49">
        <v>2019</v>
      </c>
      <c r="G132" s="1">
        <v>3429.54</v>
      </c>
      <c r="H132" s="1">
        <v>0</v>
      </c>
      <c r="I132" s="1">
        <v>0</v>
      </c>
      <c r="J132" s="1">
        <v>3429.54</v>
      </c>
      <c r="K132" s="5">
        <v>0</v>
      </c>
      <c r="L132"/>
    </row>
    <row r="133" spans="1:12" hidden="1" x14ac:dyDescent="0.25">
      <c r="A133" s="95"/>
      <c r="B133" s="88"/>
      <c r="C133" s="88"/>
      <c r="D133" s="88"/>
      <c r="E133" s="88"/>
      <c r="F133" s="49">
        <v>2020</v>
      </c>
      <c r="G133" s="1">
        <f>G204</f>
        <v>0</v>
      </c>
      <c r="H133" s="1">
        <v>0</v>
      </c>
      <c r="I133" s="1">
        <v>0</v>
      </c>
      <c r="J133" s="1">
        <f>J204</f>
        <v>0</v>
      </c>
      <c r="K133" s="5">
        <v>0</v>
      </c>
      <c r="L133"/>
    </row>
    <row r="134" spans="1:12" ht="21.2" hidden="1" customHeight="1" x14ac:dyDescent="0.25">
      <c r="A134" s="96"/>
      <c r="B134" s="113" t="s">
        <v>12</v>
      </c>
      <c r="C134" s="114"/>
      <c r="D134" s="114"/>
      <c r="E134" s="115"/>
      <c r="F134" s="25" t="s">
        <v>10</v>
      </c>
      <c r="G134" s="24">
        <f>SUM(G132:G133)</f>
        <v>3429.54</v>
      </c>
      <c r="H134" s="1">
        <f>SUM(H132:H133)</f>
        <v>0</v>
      </c>
      <c r="I134" s="1">
        <f>SUM(I132:I133)</f>
        <v>0</v>
      </c>
      <c r="J134" s="24">
        <f>SUM(J132:J133)</f>
        <v>3429.54</v>
      </c>
      <c r="K134" s="7">
        <v>0</v>
      </c>
      <c r="L134"/>
    </row>
    <row r="135" spans="1:12" ht="63.75" hidden="1" x14ac:dyDescent="0.25">
      <c r="A135" s="27" t="s">
        <v>34</v>
      </c>
      <c r="B135" s="49" t="s">
        <v>20</v>
      </c>
      <c r="C135" s="49" t="s">
        <v>13</v>
      </c>
      <c r="D135" s="49">
        <v>2019</v>
      </c>
      <c r="E135" s="49">
        <v>2019</v>
      </c>
      <c r="F135" s="49">
        <v>2019</v>
      </c>
      <c r="G135" s="1">
        <v>489.54</v>
      </c>
      <c r="H135" s="1">
        <v>0</v>
      </c>
      <c r="I135" s="1">
        <v>0</v>
      </c>
      <c r="J135" s="1">
        <v>489.54</v>
      </c>
      <c r="K135" s="7">
        <v>0</v>
      </c>
    </row>
    <row r="136" spans="1:12" x14ac:dyDescent="0.25">
      <c r="A136" s="85"/>
      <c r="B136" s="86"/>
      <c r="C136" s="93"/>
      <c r="D136" s="49"/>
      <c r="E136" s="49"/>
      <c r="F136" s="25" t="s">
        <v>10</v>
      </c>
      <c r="G136" s="24">
        <f>SUM(G89:G90)</f>
        <v>61757.38</v>
      </c>
      <c r="H136" s="1">
        <v>0</v>
      </c>
      <c r="I136" s="1">
        <v>0</v>
      </c>
      <c r="J136" s="24">
        <f>SUM(J89:J90)</f>
        <v>61757.38</v>
      </c>
      <c r="K136" s="42">
        <f>K91</f>
        <v>0</v>
      </c>
    </row>
    <row r="137" spans="1:12" ht="93.75" customHeight="1" x14ac:dyDescent="0.25">
      <c r="A137" s="71" t="s">
        <v>42</v>
      </c>
      <c r="B137" s="81" t="s">
        <v>54</v>
      </c>
      <c r="C137" s="71" t="s">
        <v>13</v>
      </c>
      <c r="D137" s="71"/>
      <c r="E137" s="71"/>
      <c r="F137" s="77">
        <v>2024</v>
      </c>
      <c r="G137" s="1">
        <v>0</v>
      </c>
      <c r="H137" s="1">
        <v>0</v>
      </c>
      <c r="I137" s="1">
        <v>0</v>
      </c>
      <c r="J137" s="1">
        <v>0</v>
      </c>
      <c r="K137" s="73">
        <v>0</v>
      </c>
    </row>
    <row r="138" spans="1:12" x14ac:dyDescent="0.25">
      <c r="A138" s="85"/>
      <c r="B138" s="86"/>
      <c r="C138" s="86"/>
      <c r="D138" s="72"/>
      <c r="E138" s="72"/>
      <c r="F138" s="25" t="s">
        <v>10</v>
      </c>
      <c r="G138" s="24">
        <v>0</v>
      </c>
      <c r="H138" s="24">
        <v>0</v>
      </c>
      <c r="I138" s="24">
        <v>0</v>
      </c>
      <c r="J138" s="24">
        <v>0</v>
      </c>
      <c r="K138" s="74">
        <v>0</v>
      </c>
    </row>
    <row r="139" spans="1:12" x14ac:dyDescent="0.25">
      <c r="A139" s="32"/>
      <c r="B139" s="90" t="s">
        <v>40</v>
      </c>
      <c r="C139" s="91"/>
      <c r="D139" s="91"/>
      <c r="E139" s="91"/>
      <c r="F139" s="91"/>
      <c r="G139" s="91"/>
      <c r="H139" s="91"/>
      <c r="I139" s="91"/>
      <c r="J139" s="91"/>
      <c r="K139" s="92"/>
    </row>
    <row r="140" spans="1:12" ht="20.25" customHeight="1" x14ac:dyDescent="0.25">
      <c r="A140" s="38" t="s">
        <v>41</v>
      </c>
      <c r="B140" s="87" t="s">
        <v>55</v>
      </c>
      <c r="C140" s="87" t="s">
        <v>13</v>
      </c>
      <c r="D140" s="10">
        <v>2022</v>
      </c>
      <c r="E140" s="10">
        <v>2024</v>
      </c>
      <c r="F140" s="37">
        <v>2022</v>
      </c>
      <c r="G140" s="1">
        <v>66112.02</v>
      </c>
      <c r="H140" s="1">
        <v>0</v>
      </c>
      <c r="I140" s="1">
        <v>0</v>
      </c>
      <c r="J140" s="1">
        <f>G140</f>
        <v>66112.02</v>
      </c>
      <c r="K140" s="1">
        <v>0</v>
      </c>
    </row>
    <row r="141" spans="1:12" ht="21.75" customHeight="1" x14ac:dyDescent="0.25">
      <c r="A141" s="40"/>
      <c r="B141" s="88"/>
      <c r="C141" s="88"/>
      <c r="D141" s="36"/>
      <c r="E141" s="36"/>
      <c r="F141" s="37">
        <v>2023</v>
      </c>
      <c r="G141" s="1">
        <v>50671.91</v>
      </c>
      <c r="H141" s="1">
        <v>0</v>
      </c>
      <c r="I141" s="1">
        <v>0</v>
      </c>
      <c r="J141" s="1">
        <f>G141</f>
        <v>50671.91</v>
      </c>
      <c r="K141" s="1">
        <v>0</v>
      </c>
    </row>
    <row r="142" spans="1:12" ht="21.75" customHeight="1" x14ac:dyDescent="0.25">
      <c r="A142" s="70"/>
      <c r="B142" s="88"/>
      <c r="C142" s="88"/>
      <c r="D142" s="67"/>
      <c r="E142" s="67"/>
      <c r="F142" s="37">
        <v>2024</v>
      </c>
      <c r="G142" s="1">
        <v>54246.11</v>
      </c>
      <c r="H142" s="1">
        <v>0</v>
      </c>
      <c r="I142" s="1">
        <v>0</v>
      </c>
      <c r="J142" s="1">
        <f>G142</f>
        <v>54246.11</v>
      </c>
      <c r="K142" s="1">
        <v>0</v>
      </c>
    </row>
    <row r="143" spans="1:12" ht="21.75" customHeight="1" x14ac:dyDescent="0.25">
      <c r="A143" s="70"/>
      <c r="B143" s="88"/>
      <c r="C143" s="88"/>
      <c r="D143" s="67"/>
      <c r="E143" s="67"/>
      <c r="F143" s="69">
        <v>2025</v>
      </c>
      <c r="G143" s="84" t="s">
        <v>49</v>
      </c>
      <c r="H143" s="84">
        <v>0</v>
      </c>
      <c r="I143" s="84">
        <v>0</v>
      </c>
      <c r="J143" s="84" t="str">
        <f>G143</f>
        <v>66 377,61*</v>
      </c>
      <c r="K143" s="1">
        <v>0</v>
      </c>
    </row>
    <row r="144" spans="1:12" ht="21.75" customHeight="1" x14ac:dyDescent="0.25">
      <c r="A144" s="70"/>
      <c r="B144" s="88"/>
      <c r="C144" s="88"/>
      <c r="D144" s="67"/>
      <c r="E144" s="67"/>
      <c r="F144" s="69">
        <v>2026</v>
      </c>
      <c r="G144" s="1">
        <v>74990.429999999993</v>
      </c>
      <c r="H144" s="1">
        <v>0</v>
      </c>
      <c r="I144" s="1">
        <v>0</v>
      </c>
      <c r="J144" s="1">
        <f t="shared" ref="J144:J148" si="6">G144</f>
        <v>74990.429999999993</v>
      </c>
      <c r="K144" s="1">
        <v>0</v>
      </c>
    </row>
    <row r="145" spans="1:11" ht="21.75" customHeight="1" x14ac:dyDescent="0.25">
      <c r="A145" s="70"/>
      <c r="B145" s="88"/>
      <c r="C145" s="88"/>
      <c r="D145" s="67"/>
      <c r="E145" s="67"/>
      <c r="F145" s="69">
        <v>2027</v>
      </c>
      <c r="G145" s="1">
        <v>62067.9</v>
      </c>
      <c r="H145" s="1">
        <v>0</v>
      </c>
      <c r="I145" s="1">
        <v>0</v>
      </c>
      <c r="J145" s="1">
        <f t="shared" si="6"/>
        <v>62067.9</v>
      </c>
      <c r="K145" s="1">
        <v>0</v>
      </c>
    </row>
    <row r="146" spans="1:11" ht="21.75" customHeight="1" x14ac:dyDescent="0.25">
      <c r="A146" s="70"/>
      <c r="B146" s="88"/>
      <c r="C146" s="88"/>
      <c r="D146" s="67"/>
      <c r="E146" s="67"/>
      <c r="F146" s="69">
        <v>2028</v>
      </c>
      <c r="G146" s="1">
        <v>62067.9</v>
      </c>
      <c r="H146" s="1">
        <v>0</v>
      </c>
      <c r="I146" s="1">
        <v>0</v>
      </c>
      <c r="J146" s="1">
        <f t="shared" si="6"/>
        <v>62067.9</v>
      </c>
      <c r="K146" s="1">
        <v>0</v>
      </c>
    </row>
    <row r="147" spans="1:11" ht="21.75" customHeight="1" x14ac:dyDescent="0.25">
      <c r="A147" s="70"/>
      <c r="B147" s="88"/>
      <c r="C147" s="88"/>
      <c r="D147" s="67"/>
      <c r="E147" s="67"/>
      <c r="F147" s="69">
        <v>2029</v>
      </c>
      <c r="G147" s="1">
        <v>62067.9</v>
      </c>
      <c r="H147" s="1">
        <v>0</v>
      </c>
      <c r="I147" s="1">
        <v>0</v>
      </c>
      <c r="J147" s="1">
        <f t="shared" si="6"/>
        <v>62067.9</v>
      </c>
      <c r="K147" s="1">
        <v>0</v>
      </c>
    </row>
    <row r="148" spans="1:11" ht="18" customHeight="1" x14ac:dyDescent="0.25">
      <c r="A148" s="40"/>
      <c r="B148" s="89"/>
      <c r="C148" s="89"/>
      <c r="D148" s="36"/>
      <c r="E148" s="36"/>
      <c r="F148" s="69">
        <v>2030</v>
      </c>
      <c r="G148" s="1">
        <v>62067.9</v>
      </c>
      <c r="H148" s="1">
        <v>0</v>
      </c>
      <c r="I148" s="1">
        <v>0</v>
      </c>
      <c r="J148" s="1">
        <f t="shared" si="6"/>
        <v>62067.9</v>
      </c>
      <c r="K148" s="1">
        <v>0</v>
      </c>
    </row>
    <row r="149" spans="1:11" ht="15.6" customHeight="1" x14ac:dyDescent="0.25">
      <c r="A149" s="11"/>
      <c r="B149" s="13"/>
      <c r="C149" s="13"/>
      <c r="D149" s="13"/>
      <c r="E149" s="13"/>
      <c r="F149" s="25" t="s">
        <v>10</v>
      </c>
      <c r="G149" s="24">
        <f>G140+G141+G142+G144+G145+G146+G147+G148+66377.61</f>
        <v>560669.68000000005</v>
      </c>
      <c r="H149" s="1">
        <f>H140</f>
        <v>0</v>
      </c>
      <c r="I149" s="1">
        <f>I140</f>
        <v>0</v>
      </c>
      <c r="J149" s="24">
        <f>G149</f>
        <v>560669.68000000005</v>
      </c>
      <c r="K149" s="42">
        <f>K142</f>
        <v>0</v>
      </c>
    </row>
    <row r="150" spans="1:11" ht="67.150000000000006" customHeight="1" x14ac:dyDescent="0.25">
      <c r="A150" s="38" t="s">
        <v>42</v>
      </c>
      <c r="B150" s="131" t="s">
        <v>56</v>
      </c>
      <c r="C150" s="10" t="s">
        <v>13</v>
      </c>
      <c r="D150" s="10">
        <v>2022</v>
      </c>
      <c r="E150" s="10">
        <v>2024</v>
      </c>
      <c r="F150" s="10">
        <v>2022</v>
      </c>
      <c r="G150" s="5">
        <v>250</v>
      </c>
      <c r="H150" s="5">
        <v>0</v>
      </c>
      <c r="I150" s="5">
        <v>0</v>
      </c>
      <c r="J150" s="5">
        <v>250</v>
      </c>
      <c r="K150" s="73">
        <f>K149</f>
        <v>0</v>
      </c>
    </row>
    <row r="151" spans="1:11" hidden="1" x14ac:dyDescent="0.25">
      <c r="A151" s="38"/>
      <c r="B151" s="34"/>
      <c r="C151" s="36"/>
      <c r="D151" s="36"/>
      <c r="E151" s="36"/>
      <c r="F151" s="36"/>
      <c r="G151" s="5"/>
      <c r="H151" s="5"/>
      <c r="I151" s="5"/>
      <c r="J151" s="5"/>
      <c r="K151" s="42">
        <f t="shared" ref="K151:K153" si="7">K150</f>
        <v>0</v>
      </c>
    </row>
    <row r="152" spans="1:11" hidden="1" x14ac:dyDescent="0.25">
      <c r="A152" s="38"/>
      <c r="B152" s="34"/>
      <c r="C152" s="36"/>
      <c r="D152" s="36"/>
      <c r="E152" s="36"/>
      <c r="F152" s="36"/>
      <c r="G152" s="5"/>
      <c r="H152" s="5"/>
      <c r="I152" s="5"/>
      <c r="J152" s="5"/>
      <c r="K152" s="42">
        <f t="shared" si="7"/>
        <v>0</v>
      </c>
    </row>
    <row r="153" spans="1:11" x14ac:dyDescent="0.25">
      <c r="A153" s="12"/>
      <c r="B153" s="35"/>
      <c r="C153" s="13"/>
      <c r="D153" s="13"/>
      <c r="E153" s="13"/>
      <c r="F153" s="25" t="s">
        <v>10</v>
      </c>
      <c r="G153" s="24">
        <f>G150</f>
        <v>250</v>
      </c>
      <c r="H153" s="1">
        <v>0</v>
      </c>
      <c r="I153" s="1">
        <v>0</v>
      </c>
      <c r="J153" s="24">
        <f>J150</f>
        <v>250</v>
      </c>
      <c r="K153" s="42">
        <f t="shared" si="7"/>
        <v>0</v>
      </c>
    </row>
    <row r="154" spans="1:11" ht="63.75" hidden="1" x14ac:dyDescent="0.25">
      <c r="A154" s="6" t="s">
        <v>24</v>
      </c>
      <c r="B154" s="13" t="s">
        <v>22</v>
      </c>
      <c r="C154" s="10" t="s">
        <v>13</v>
      </c>
      <c r="D154" s="13">
        <v>2020</v>
      </c>
      <c r="E154" s="13">
        <v>2020</v>
      </c>
      <c r="F154" s="2">
        <v>2020</v>
      </c>
      <c r="G154" s="7">
        <v>60.3</v>
      </c>
      <c r="H154" s="7">
        <v>0</v>
      </c>
      <c r="I154" s="7">
        <v>0</v>
      </c>
      <c r="J154" s="7">
        <v>60.3</v>
      </c>
      <c r="K154" s="17"/>
    </row>
    <row r="155" spans="1:11" hidden="1" x14ac:dyDescent="0.25">
      <c r="A155" s="18" t="s">
        <v>23</v>
      </c>
      <c r="B155" s="19"/>
      <c r="C155" s="19"/>
      <c r="D155" s="19"/>
      <c r="E155" s="19"/>
      <c r="F155" s="25" t="s">
        <v>10</v>
      </c>
      <c r="G155" s="26">
        <v>60.3</v>
      </c>
      <c r="H155" s="7">
        <v>0</v>
      </c>
      <c r="I155" s="7">
        <v>0</v>
      </c>
      <c r="J155" s="26">
        <v>60.3</v>
      </c>
      <c r="K155" s="17"/>
    </row>
    <row r="156" spans="1:11" ht="30.6" customHeight="1" x14ac:dyDescent="0.25">
      <c r="A156" s="127" t="s">
        <v>48</v>
      </c>
      <c r="B156" s="127"/>
      <c r="C156" s="127"/>
      <c r="D156" s="127"/>
      <c r="E156" s="127"/>
      <c r="F156" s="127"/>
      <c r="G156" s="127"/>
      <c r="H156" s="127"/>
      <c r="I156" s="127"/>
      <c r="J156" s="127"/>
      <c r="K156" s="127"/>
    </row>
  </sheetData>
  <mergeCells count="79">
    <mergeCell ref="A84:A85"/>
    <mergeCell ref="B84:B85"/>
    <mergeCell ref="C84:C85"/>
    <mergeCell ref="A89:A90"/>
    <mergeCell ref="B89:B90"/>
    <mergeCell ref="C89:C90"/>
    <mergeCell ref="B88:E88"/>
    <mergeCell ref="A156:K156"/>
    <mergeCell ref="A119:A123"/>
    <mergeCell ref="A132:A134"/>
    <mergeCell ref="B132:B133"/>
    <mergeCell ref="C132:C133"/>
    <mergeCell ref="B134:E134"/>
    <mergeCell ref="A125:A130"/>
    <mergeCell ref="B125:B130"/>
    <mergeCell ref="C125:C130"/>
    <mergeCell ref="D125:D130"/>
    <mergeCell ref="E125:E130"/>
    <mergeCell ref="B119:B123"/>
    <mergeCell ref="C119:C123"/>
    <mergeCell ref="D119:D123"/>
    <mergeCell ref="E119:E123"/>
    <mergeCell ref="D132:D133"/>
    <mergeCell ref="B36:E36"/>
    <mergeCell ref="A103:A108"/>
    <mergeCell ref="B103:B108"/>
    <mergeCell ref="C103:C108"/>
    <mergeCell ref="D103:D108"/>
    <mergeCell ref="E103:E108"/>
    <mergeCell ref="A97:D97"/>
    <mergeCell ref="B99:B102"/>
    <mergeCell ref="C99:C102"/>
    <mergeCell ref="D99:D102"/>
    <mergeCell ref="E99:E102"/>
    <mergeCell ref="A83:C83"/>
    <mergeCell ref="A37:A82"/>
    <mergeCell ref="A91:A96"/>
    <mergeCell ref="C37:C82"/>
    <mergeCell ref="B37:B82"/>
    <mergeCell ref="B27:F27"/>
    <mergeCell ref="B29:B35"/>
    <mergeCell ref="E21:E26"/>
    <mergeCell ref="D21:D26"/>
    <mergeCell ref="A21:A26"/>
    <mergeCell ref="C29:C35"/>
    <mergeCell ref="A28:K28"/>
    <mergeCell ref="D29:D35"/>
    <mergeCell ref="E29:E35"/>
    <mergeCell ref="A29:A35"/>
    <mergeCell ref="H1:K1"/>
    <mergeCell ref="B21:C26"/>
    <mergeCell ref="B2:K2"/>
    <mergeCell ref="A3:K3"/>
    <mergeCell ref="A4:A6"/>
    <mergeCell ref="B4:B6"/>
    <mergeCell ref="C4:C6"/>
    <mergeCell ref="D4:E5"/>
    <mergeCell ref="F4:F6"/>
    <mergeCell ref="G4:K4"/>
    <mergeCell ref="G5:K5"/>
    <mergeCell ref="A8:A20"/>
    <mergeCell ref="B8:C20"/>
    <mergeCell ref="D8:D20"/>
    <mergeCell ref="E8:E20"/>
    <mergeCell ref="A138:C138"/>
    <mergeCell ref="C140:C148"/>
    <mergeCell ref="B140:B148"/>
    <mergeCell ref="B139:K139"/>
    <mergeCell ref="B91:B96"/>
    <mergeCell ref="C91:C96"/>
    <mergeCell ref="D91:D96"/>
    <mergeCell ref="E91:E95"/>
    <mergeCell ref="A136:C136"/>
    <mergeCell ref="E132:E133"/>
    <mergeCell ref="A110:A115"/>
    <mergeCell ref="B110:B115"/>
    <mergeCell ref="C110:C115"/>
    <mergeCell ref="D110:D115"/>
    <mergeCell ref="E110:E115"/>
  </mergeCells>
  <pageMargins left="1.1811023622047243" right="0.39370078740157483" top="0.78740157480314965" bottom="0.78740157480314965" header="0.31496062992125984" footer="0.31496062992125984"/>
  <pageSetup paperSize="9" scale="66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2026-04-17T09:34:44Z</dcterms:modified>
</cp:coreProperties>
</file>