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025" windowWidth="14805" windowHeight="3090"/>
  </bookViews>
  <sheets>
    <sheet name="Финансирование" sheetId="1" r:id="rId1"/>
    <sheet name="Показатели" sheetId="3" state="hidden" r:id="rId2"/>
    <sheet name="Лист1" sheetId="4" r:id="rId3"/>
  </sheets>
  <calcPr calcId="145621"/>
</workbook>
</file>

<file path=xl/calcChain.xml><?xml version="1.0" encoding="utf-8"?>
<calcChain xmlns="http://schemas.openxmlformats.org/spreadsheetml/2006/main">
  <c r="Q168" i="1" l="1"/>
  <c r="M387" i="1" l="1"/>
  <c r="M457" i="1"/>
  <c r="M444" i="1"/>
  <c r="R477" i="1" l="1"/>
  <c r="R476" i="1" s="1"/>
  <c r="Q477" i="1"/>
  <c r="Q476" i="1" s="1"/>
  <c r="M477" i="1" l="1"/>
  <c r="M476" i="1" s="1"/>
  <c r="H457" i="1"/>
  <c r="P424" i="1"/>
  <c r="P423" i="1" s="1"/>
  <c r="K424" i="1"/>
  <c r="K423" i="1" s="1"/>
  <c r="F424" i="1"/>
  <c r="F423" i="1" s="1"/>
  <c r="N346" i="1"/>
  <c r="H434" i="1"/>
  <c r="R415" i="1"/>
  <c r="Q415" i="1"/>
  <c r="M415" i="1"/>
  <c r="L415" i="1"/>
  <c r="G415" i="1"/>
  <c r="H415" i="1"/>
  <c r="R387" i="1"/>
  <c r="H387" i="1"/>
  <c r="R358" i="1"/>
  <c r="Q358" i="1"/>
  <c r="M358" i="1"/>
  <c r="L358" i="1"/>
  <c r="G358" i="1"/>
  <c r="H362" i="1"/>
  <c r="H358" i="1"/>
  <c r="T11" i="4"/>
  <c r="S11" i="4"/>
  <c r="R11" i="4"/>
  <c r="O4" i="4"/>
  <c r="R287" i="1"/>
  <c r="Q287" i="1"/>
  <c r="M287" i="1"/>
  <c r="L287" i="1"/>
  <c r="G287" i="1"/>
  <c r="H287" i="1"/>
  <c r="R262" i="1"/>
  <c r="Q262" i="1"/>
  <c r="M262" i="1"/>
  <c r="L262" i="1"/>
  <c r="G262" i="1"/>
  <c r="H262" i="1"/>
  <c r="H298" i="1"/>
  <c r="P346" i="1" l="1"/>
  <c r="K346" i="1"/>
  <c r="F346" i="1"/>
  <c r="M70" i="1"/>
  <c r="H520" i="1" l="1"/>
  <c r="O524" i="1"/>
  <c r="O525" i="1"/>
  <c r="O526" i="1"/>
  <c r="J524" i="1"/>
  <c r="J525" i="1"/>
  <c r="J526" i="1"/>
  <c r="E524" i="1"/>
  <c r="E525" i="1"/>
  <c r="E526" i="1"/>
  <c r="G168" i="1"/>
  <c r="H42" i="1"/>
  <c r="Q23" i="1"/>
  <c r="L23" i="1"/>
  <c r="L22" i="1" s="1"/>
  <c r="L21" i="1" s="1"/>
  <c r="G23" i="1"/>
  <c r="G22" i="1" s="1"/>
  <c r="G21" i="1" s="1"/>
  <c r="Q22" i="1" l="1"/>
  <c r="Q21" i="1" s="1"/>
  <c r="T526" i="1"/>
  <c r="T525" i="1"/>
  <c r="T524" i="1"/>
  <c r="R540" i="1"/>
  <c r="M540" i="1"/>
  <c r="H540" i="1"/>
  <c r="G528" i="1"/>
  <c r="G527" i="1" s="1"/>
  <c r="Q528" i="1"/>
  <c r="Q527" i="1" s="1"/>
  <c r="L528" i="1"/>
  <c r="L527" i="1" s="1"/>
  <c r="R533" i="1"/>
  <c r="M533" i="1"/>
  <c r="R529" i="1"/>
  <c r="M529" i="1"/>
  <c r="H533" i="1"/>
  <c r="H529" i="1"/>
  <c r="R520" i="1"/>
  <c r="M520" i="1"/>
  <c r="J520" i="1" s="1"/>
  <c r="E520" i="1"/>
  <c r="R512" i="1"/>
  <c r="M512" i="1"/>
  <c r="H512" i="1"/>
  <c r="O513" i="1"/>
  <c r="O514" i="1"/>
  <c r="O515" i="1"/>
  <c r="O516" i="1"/>
  <c r="O517" i="1"/>
  <c r="O518" i="1"/>
  <c r="O519" i="1"/>
  <c r="O521" i="1"/>
  <c r="O522" i="1"/>
  <c r="O523" i="1"/>
  <c r="J513" i="1"/>
  <c r="J514" i="1"/>
  <c r="J515" i="1"/>
  <c r="J516" i="1"/>
  <c r="J517" i="1"/>
  <c r="J518" i="1"/>
  <c r="J519" i="1"/>
  <c r="J521" i="1"/>
  <c r="J522" i="1"/>
  <c r="J523" i="1"/>
  <c r="E513" i="1"/>
  <c r="E514" i="1"/>
  <c r="E515" i="1"/>
  <c r="E516" i="1"/>
  <c r="E517" i="1"/>
  <c r="E518" i="1"/>
  <c r="E519" i="1"/>
  <c r="E521" i="1"/>
  <c r="E522" i="1"/>
  <c r="T522" i="1" s="1"/>
  <c r="E523" i="1"/>
  <c r="G506" i="1"/>
  <c r="G502" i="1"/>
  <c r="G483" i="1" s="1"/>
  <c r="R483" i="1"/>
  <c r="Q502" i="1"/>
  <c r="Q483" i="1" s="1"/>
  <c r="M483" i="1"/>
  <c r="L502" i="1"/>
  <c r="L483" i="1" s="1"/>
  <c r="H483" i="1"/>
  <c r="P477" i="1"/>
  <c r="P476" i="1" s="1"/>
  <c r="P475" i="1" s="1"/>
  <c r="L477" i="1"/>
  <c r="L476" i="1" s="1"/>
  <c r="K477" i="1"/>
  <c r="G477" i="1"/>
  <c r="G476" i="1" s="1"/>
  <c r="H477" i="1"/>
  <c r="H476" i="1" s="1"/>
  <c r="F477" i="1"/>
  <c r="F476" i="1" s="1"/>
  <c r="F475" i="1" s="1"/>
  <c r="O510" i="1"/>
  <c r="O509" i="1"/>
  <c r="O508" i="1"/>
  <c r="O507" i="1"/>
  <c r="O505" i="1"/>
  <c r="O504" i="1"/>
  <c r="O503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1" i="1"/>
  <c r="O480" i="1"/>
  <c r="O479" i="1"/>
  <c r="O478" i="1"/>
  <c r="J510" i="1"/>
  <c r="J509" i="1"/>
  <c r="J508" i="1"/>
  <c r="J507" i="1"/>
  <c r="J505" i="1"/>
  <c r="J504" i="1"/>
  <c r="J503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1" i="1"/>
  <c r="J480" i="1"/>
  <c r="J479" i="1"/>
  <c r="J478" i="1"/>
  <c r="E478" i="1"/>
  <c r="E479" i="1"/>
  <c r="E480" i="1"/>
  <c r="E481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3" i="1"/>
  <c r="E504" i="1"/>
  <c r="E505" i="1"/>
  <c r="E507" i="1"/>
  <c r="E508" i="1"/>
  <c r="E509" i="1"/>
  <c r="E510" i="1"/>
  <c r="M471" i="1"/>
  <c r="M470" i="1" s="1"/>
  <c r="R471" i="1"/>
  <c r="R470" i="1" s="1"/>
  <c r="H471" i="1"/>
  <c r="H470" i="1" s="1"/>
  <c r="O474" i="1"/>
  <c r="J474" i="1"/>
  <c r="E474" i="1"/>
  <c r="R293" i="1"/>
  <c r="Q293" i="1"/>
  <c r="M293" i="1"/>
  <c r="L293" i="1"/>
  <c r="H293" i="1"/>
  <c r="G293" i="1"/>
  <c r="H340" i="1"/>
  <c r="G427" i="1"/>
  <c r="R362" i="1"/>
  <c r="M362" i="1"/>
  <c r="R397" i="1"/>
  <c r="Q397" i="1"/>
  <c r="M397" i="1"/>
  <c r="L397" i="1"/>
  <c r="H397" i="1"/>
  <c r="G397" i="1"/>
  <c r="G449" i="1"/>
  <c r="G464" i="1"/>
  <c r="G467" i="1"/>
  <c r="F467" i="1"/>
  <c r="R424" i="1"/>
  <c r="Q424" i="1"/>
  <c r="M424" i="1"/>
  <c r="L424" i="1"/>
  <c r="H424" i="1"/>
  <c r="G424" i="1"/>
  <c r="G423" i="1" s="1"/>
  <c r="H528" i="1" l="1"/>
  <c r="H527" i="1" s="1"/>
  <c r="R528" i="1"/>
  <c r="R527" i="1" s="1"/>
  <c r="M528" i="1"/>
  <c r="M527" i="1" s="1"/>
  <c r="T521" i="1"/>
  <c r="H511" i="1"/>
  <c r="R511" i="1"/>
  <c r="T515" i="1"/>
  <c r="T519" i="1"/>
  <c r="T523" i="1"/>
  <c r="T518" i="1"/>
  <c r="T514" i="1"/>
  <c r="M511" i="1"/>
  <c r="T517" i="1"/>
  <c r="T513" i="1"/>
  <c r="O520" i="1"/>
  <c r="T520" i="1" s="1"/>
  <c r="T516" i="1"/>
  <c r="T507" i="1"/>
  <c r="G482" i="1"/>
  <c r="G475" i="1" s="1"/>
  <c r="T509" i="1"/>
  <c r="T501" i="1"/>
  <c r="T497" i="1"/>
  <c r="T493" i="1"/>
  <c r="T489" i="1"/>
  <c r="T485" i="1"/>
  <c r="T508" i="1"/>
  <c r="T510" i="1"/>
  <c r="T503" i="1"/>
  <c r="T505" i="1"/>
  <c r="T491" i="1"/>
  <c r="T495" i="1"/>
  <c r="T499" i="1"/>
  <c r="J483" i="1"/>
  <c r="E502" i="1"/>
  <c r="T487" i="1"/>
  <c r="E483" i="1"/>
  <c r="O483" i="1"/>
  <c r="O502" i="1"/>
  <c r="J502" i="1"/>
  <c r="T478" i="1"/>
  <c r="J477" i="1"/>
  <c r="T481" i="1"/>
  <c r="T480" i="1"/>
  <c r="O477" i="1"/>
  <c r="K476" i="1"/>
  <c r="K475" i="1" s="1"/>
  <c r="T479" i="1"/>
  <c r="T484" i="1"/>
  <c r="T488" i="1"/>
  <c r="T492" i="1"/>
  <c r="T496" i="1"/>
  <c r="T500" i="1"/>
  <c r="T504" i="1"/>
  <c r="T486" i="1"/>
  <c r="T490" i="1"/>
  <c r="T494" i="1"/>
  <c r="T498" i="1"/>
  <c r="T474" i="1"/>
  <c r="E470" i="1"/>
  <c r="R340" i="1"/>
  <c r="Q340" i="1"/>
  <c r="M340" i="1"/>
  <c r="L340" i="1"/>
  <c r="G340" i="1"/>
  <c r="T502" i="1" l="1"/>
  <c r="T483" i="1"/>
  <c r="P467" i="1"/>
  <c r="K467" i="1"/>
  <c r="S464" i="1"/>
  <c r="N464" i="1"/>
  <c r="I464" i="1"/>
  <c r="S441" i="1"/>
  <c r="N441" i="1"/>
  <c r="I441" i="1"/>
  <c r="I344" i="1"/>
  <c r="P344" i="1"/>
  <c r="K344" i="1"/>
  <c r="F344" i="1"/>
  <c r="F192" i="1" s="1"/>
  <c r="S344" i="1"/>
  <c r="N344" i="1"/>
  <c r="S193" i="1"/>
  <c r="N193" i="1"/>
  <c r="I193" i="1"/>
  <c r="R464" i="1"/>
  <c r="Q464" i="1"/>
  <c r="M464" i="1"/>
  <c r="L464" i="1"/>
  <c r="H464" i="1"/>
  <c r="Q467" i="1"/>
  <c r="L467" i="1"/>
  <c r="R457" i="1"/>
  <c r="E457" i="1"/>
  <c r="R453" i="1"/>
  <c r="M453" i="1"/>
  <c r="H453" i="1"/>
  <c r="E453" i="1" s="1"/>
  <c r="R449" i="1"/>
  <c r="Q449" i="1"/>
  <c r="Q443" i="1" s="1"/>
  <c r="M449" i="1"/>
  <c r="L449" i="1"/>
  <c r="L443" i="1" s="1"/>
  <c r="H449" i="1"/>
  <c r="R447" i="1"/>
  <c r="M447" i="1"/>
  <c r="H447" i="1"/>
  <c r="E447" i="1" s="1"/>
  <c r="R444" i="1"/>
  <c r="H444" i="1"/>
  <c r="E446" i="1"/>
  <c r="R434" i="1"/>
  <c r="Q434" i="1"/>
  <c r="M434" i="1"/>
  <c r="L434" i="1"/>
  <c r="G434" i="1"/>
  <c r="R432" i="1"/>
  <c r="Q432" i="1"/>
  <c r="M432" i="1"/>
  <c r="L432" i="1"/>
  <c r="H432" i="1"/>
  <c r="G432" i="1"/>
  <c r="R430" i="1"/>
  <c r="Q430" i="1"/>
  <c r="M430" i="1"/>
  <c r="L430" i="1"/>
  <c r="H430" i="1"/>
  <c r="G430" i="1"/>
  <c r="R427" i="1"/>
  <c r="Q427" i="1"/>
  <c r="M427" i="1"/>
  <c r="L427" i="1"/>
  <c r="H427" i="1"/>
  <c r="R423" i="1"/>
  <c r="O424" i="1"/>
  <c r="R409" i="1"/>
  <c r="Q409" i="1"/>
  <c r="M409" i="1"/>
  <c r="L409" i="1"/>
  <c r="H409" i="1"/>
  <c r="G409" i="1"/>
  <c r="R402" i="1"/>
  <c r="Q402" i="1"/>
  <c r="M402" i="1"/>
  <c r="L402" i="1"/>
  <c r="H402" i="1"/>
  <c r="G402" i="1"/>
  <c r="J396" i="1"/>
  <c r="E396" i="1"/>
  <c r="R382" i="1"/>
  <c r="Q382" i="1"/>
  <c r="M382" i="1"/>
  <c r="L382" i="1"/>
  <c r="H382" i="1"/>
  <c r="G382" i="1"/>
  <c r="R379" i="1"/>
  <c r="Q379" i="1"/>
  <c r="M379" i="1"/>
  <c r="L379" i="1"/>
  <c r="H379" i="1"/>
  <c r="G379" i="1"/>
  <c r="R370" i="1"/>
  <c r="Q370" i="1"/>
  <c r="M370" i="1"/>
  <c r="L370" i="1"/>
  <c r="H370" i="1"/>
  <c r="G370" i="1"/>
  <c r="R365" i="1"/>
  <c r="Q365" i="1"/>
  <c r="M365" i="1"/>
  <c r="L365" i="1"/>
  <c r="H365" i="1"/>
  <c r="G365" i="1"/>
  <c r="R354" i="1"/>
  <c r="M354" i="1"/>
  <c r="H354" i="1"/>
  <c r="R348" i="1"/>
  <c r="Q348" i="1"/>
  <c r="M348" i="1"/>
  <c r="L348" i="1"/>
  <c r="H348" i="1"/>
  <c r="G348" i="1"/>
  <c r="H338" i="1"/>
  <c r="G338" i="1"/>
  <c r="R338" i="1"/>
  <c r="Q338" i="1"/>
  <c r="M338" i="1"/>
  <c r="L338" i="1"/>
  <c r="R335" i="1"/>
  <c r="Q335" i="1"/>
  <c r="M335" i="1"/>
  <c r="L335" i="1"/>
  <c r="H335" i="1"/>
  <c r="G335" i="1"/>
  <c r="R326" i="1"/>
  <c r="Q326" i="1"/>
  <c r="M326" i="1"/>
  <c r="L326" i="1"/>
  <c r="H326" i="1"/>
  <c r="G326" i="1"/>
  <c r="R321" i="1"/>
  <c r="Q321" i="1"/>
  <c r="M321" i="1"/>
  <c r="L321" i="1"/>
  <c r="H321" i="1"/>
  <c r="G321" i="1"/>
  <c r="R318" i="1"/>
  <c r="Q318" i="1"/>
  <c r="M318" i="1"/>
  <c r="L318" i="1"/>
  <c r="H318" i="1"/>
  <c r="G318" i="1"/>
  <c r="R314" i="1"/>
  <c r="Q314" i="1"/>
  <c r="M314" i="1"/>
  <c r="L314" i="1"/>
  <c r="H314" i="1"/>
  <c r="G314" i="1"/>
  <c r="R309" i="1"/>
  <c r="Q309" i="1"/>
  <c r="M309" i="1"/>
  <c r="L309" i="1"/>
  <c r="H309" i="1"/>
  <c r="G309" i="1"/>
  <c r="R305" i="1"/>
  <c r="Q305" i="1"/>
  <c r="M305" i="1"/>
  <c r="L305" i="1"/>
  <c r="H305" i="1"/>
  <c r="G305" i="1"/>
  <c r="R298" i="1"/>
  <c r="Q298" i="1"/>
  <c r="M298" i="1"/>
  <c r="L298" i="1"/>
  <c r="G298" i="1"/>
  <c r="J292" i="1"/>
  <c r="R281" i="1"/>
  <c r="Q281" i="1"/>
  <c r="M281" i="1"/>
  <c r="L281" i="1"/>
  <c r="H281" i="1"/>
  <c r="G281" i="1"/>
  <c r="R274" i="1"/>
  <c r="Q274" i="1"/>
  <c r="M274" i="1"/>
  <c r="L274" i="1"/>
  <c r="H274" i="1"/>
  <c r="G274" i="1"/>
  <c r="R267" i="1"/>
  <c r="Q267" i="1"/>
  <c r="M267" i="1"/>
  <c r="L267" i="1"/>
  <c r="H267" i="1"/>
  <c r="G267" i="1"/>
  <c r="R254" i="1"/>
  <c r="Q254" i="1"/>
  <c r="M254" i="1"/>
  <c r="L254" i="1"/>
  <c r="H254" i="1"/>
  <c r="G254" i="1"/>
  <c r="R246" i="1"/>
  <c r="Q246" i="1"/>
  <c r="M246" i="1"/>
  <c r="L246" i="1"/>
  <c r="H246" i="1"/>
  <c r="G246" i="1"/>
  <c r="R239" i="1"/>
  <c r="Q239" i="1"/>
  <c r="M239" i="1"/>
  <c r="L239" i="1"/>
  <c r="H239" i="1"/>
  <c r="G239" i="1"/>
  <c r="R235" i="1"/>
  <c r="Q235" i="1"/>
  <c r="M235" i="1"/>
  <c r="L235" i="1"/>
  <c r="H235" i="1"/>
  <c r="G235" i="1"/>
  <c r="G231" i="1"/>
  <c r="R231" i="1"/>
  <c r="Q231" i="1"/>
  <c r="M231" i="1"/>
  <c r="L231" i="1"/>
  <c r="H231" i="1"/>
  <c r="R226" i="1"/>
  <c r="Q226" i="1"/>
  <c r="M226" i="1"/>
  <c r="L226" i="1"/>
  <c r="H226" i="1"/>
  <c r="G226" i="1"/>
  <c r="R218" i="1"/>
  <c r="Q218" i="1"/>
  <c r="M218" i="1"/>
  <c r="L218" i="1"/>
  <c r="H218" i="1"/>
  <c r="G218" i="1"/>
  <c r="R207" i="1"/>
  <c r="Q207" i="1"/>
  <c r="M207" i="1"/>
  <c r="L207" i="1"/>
  <c r="H207" i="1"/>
  <c r="G207" i="1"/>
  <c r="R203" i="1"/>
  <c r="Q203" i="1"/>
  <c r="M203" i="1"/>
  <c r="L203" i="1"/>
  <c r="H203" i="1"/>
  <c r="G203" i="1"/>
  <c r="R197" i="1"/>
  <c r="Q197" i="1"/>
  <c r="M197" i="1"/>
  <c r="L197" i="1"/>
  <c r="H197" i="1"/>
  <c r="G197" i="1"/>
  <c r="O469" i="1"/>
  <c r="O468" i="1"/>
  <c r="O466" i="1"/>
  <c r="O465" i="1"/>
  <c r="O463" i="1"/>
  <c r="O462" i="1"/>
  <c r="O461" i="1"/>
  <c r="O460" i="1"/>
  <c r="O459" i="1"/>
  <c r="O458" i="1"/>
  <c r="O456" i="1"/>
  <c r="O455" i="1"/>
  <c r="O454" i="1"/>
  <c r="O452" i="1"/>
  <c r="O451" i="1"/>
  <c r="O450" i="1"/>
  <c r="O448" i="1"/>
  <c r="O446" i="1"/>
  <c r="O445" i="1"/>
  <c r="O442" i="1"/>
  <c r="O440" i="1"/>
  <c r="O439" i="1"/>
  <c r="O438" i="1"/>
  <c r="O437" i="1"/>
  <c r="O436" i="1"/>
  <c r="O435" i="1"/>
  <c r="O433" i="1"/>
  <c r="O431" i="1"/>
  <c r="O429" i="1"/>
  <c r="O428" i="1"/>
  <c r="O425" i="1"/>
  <c r="O422" i="1"/>
  <c r="O421" i="1"/>
  <c r="O420" i="1"/>
  <c r="O419" i="1"/>
  <c r="O418" i="1"/>
  <c r="O417" i="1"/>
  <c r="O416" i="1"/>
  <c r="O414" i="1"/>
  <c r="O413" i="1"/>
  <c r="O412" i="1"/>
  <c r="O411" i="1"/>
  <c r="O410" i="1"/>
  <c r="O408" i="1"/>
  <c r="O407" i="1"/>
  <c r="O406" i="1"/>
  <c r="O405" i="1"/>
  <c r="O404" i="1"/>
  <c r="O403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6" i="1"/>
  <c r="O385" i="1"/>
  <c r="O384" i="1"/>
  <c r="O383" i="1"/>
  <c r="O381" i="1"/>
  <c r="O380" i="1"/>
  <c r="O378" i="1"/>
  <c r="O377" i="1"/>
  <c r="O376" i="1"/>
  <c r="O375" i="1"/>
  <c r="O374" i="1"/>
  <c r="O373" i="1"/>
  <c r="O372" i="1"/>
  <c r="O371" i="1"/>
  <c r="O369" i="1"/>
  <c r="O368" i="1"/>
  <c r="O367" i="1"/>
  <c r="O366" i="1"/>
  <c r="O364" i="1"/>
  <c r="O363" i="1"/>
  <c r="O362" i="1"/>
  <c r="O361" i="1"/>
  <c r="O360" i="1"/>
  <c r="O359" i="1"/>
  <c r="O357" i="1"/>
  <c r="O356" i="1"/>
  <c r="O355" i="1"/>
  <c r="O353" i="1"/>
  <c r="O352" i="1"/>
  <c r="O351" i="1"/>
  <c r="O350" i="1"/>
  <c r="O349" i="1"/>
  <c r="O345" i="1"/>
  <c r="O343" i="1"/>
  <c r="O342" i="1"/>
  <c r="O341" i="1"/>
  <c r="O339" i="1"/>
  <c r="O337" i="1"/>
  <c r="O336" i="1"/>
  <c r="O333" i="1"/>
  <c r="O332" i="1"/>
  <c r="O331" i="1"/>
  <c r="O330" i="1"/>
  <c r="O329" i="1"/>
  <c r="O328" i="1"/>
  <c r="O327" i="1"/>
  <c r="O325" i="1"/>
  <c r="O324" i="1"/>
  <c r="O323" i="1"/>
  <c r="O322" i="1"/>
  <c r="O320" i="1"/>
  <c r="O319" i="1"/>
  <c r="O317" i="1"/>
  <c r="O316" i="1"/>
  <c r="O315" i="1"/>
  <c r="O313" i="1"/>
  <c r="O312" i="1"/>
  <c r="O311" i="1"/>
  <c r="O310" i="1"/>
  <c r="O308" i="1"/>
  <c r="O307" i="1"/>
  <c r="O306" i="1"/>
  <c r="O304" i="1"/>
  <c r="O303" i="1"/>
  <c r="O302" i="1"/>
  <c r="O301" i="1"/>
  <c r="O300" i="1"/>
  <c r="O299" i="1"/>
  <c r="O297" i="1"/>
  <c r="O296" i="1"/>
  <c r="O295" i="1"/>
  <c r="O294" i="1"/>
  <c r="O293" i="1"/>
  <c r="O292" i="1"/>
  <c r="O291" i="1"/>
  <c r="O290" i="1"/>
  <c r="O289" i="1"/>
  <c r="O288" i="1"/>
  <c r="O286" i="1"/>
  <c r="O285" i="1"/>
  <c r="O284" i="1"/>
  <c r="O283" i="1"/>
  <c r="O282" i="1"/>
  <c r="O280" i="1"/>
  <c r="O279" i="1"/>
  <c r="O278" i="1"/>
  <c r="O277" i="1"/>
  <c r="O276" i="1"/>
  <c r="O275" i="1"/>
  <c r="O273" i="1"/>
  <c r="O272" i="1"/>
  <c r="O271" i="1"/>
  <c r="O270" i="1"/>
  <c r="O269" i="1"/>
  <c r="O268" i="1"/>
  <c r="O266" i="1"/>
  <c r="O265" i="1"/>
  <c r="O264" i="1"/>
  <c r="O263" i="1"/>
  <c r="O261" i="1"/>
  <c r="O260" i="1"/>
  <c r="O259" i="1"/>
  <c r="O258" i="1"/>
  <c r="O257" i="1"/>
  <c r="O256" i="1"/>
  <c r="O255" i="1"/>
  <c r="O253" i="1"/>
  <c r="O252" i="1"/>
  <c r="O251" i="1"/>
  <c r="O250" i="1"/>
  <c r="O249" i="1"/>
  <c r="O248" i="1"/>
  <c r="O247" i="1"/>
  <c r="O245" i="1"/>
  <c r="O244" i="1"/>
  <c r="O243" i="1"/>
  <c r="O242" i="1"/>
  <c r="O241" i="1"/>
  <c r="O240" i="1"/>
  <c r="O238" i="1"/>
  <c r="O237" i="1"/>
  <c r="O236" i="1"/>
  <c r="O234" i="1"/>
  <c r="O233" i="1"/>
  <c r="O232" i="1"/>
  <c r="O230" i="1"/>
  <c r="O229" i="1"/>
  <c r="O228" i="1"/>
  <c r="O227" i="1"/>
  <c r="O225" i="1"/>
  <c r="O224" i="1"/>
  <c r="O223" i="1"/>
  <c r="O222" i="1"/>
  <c r="O221" i="1"/>
  <c r="O220" i="1"/>
  <c r="O219" i="1"/>
  <c r="O217" i="1"/>
  <c r="O216" i="1"/>
  <c r="O215" i="1"/>
  <c r="O214" i="1"/>
  <c r="O213" i="1"/>
  <c r="O212" i="1"/>
  <c r="O211" i="1"/>
  <c r="O210" i="1"/>
  <c r="O209" i="1"/>
  <c r="O208" i="1"/>
  <c r="O206" i="1"/>
  <c r="O205" i="1"/>
  <c r="O204" i="1"/>
  <c r="O202" i="1"/>
  <c r="O201" i="1"/>
  <c r="O200" i="1"/>
  <c r="O199" i="1"/>
  <c r="O198" i="1"/>
  <c r="O194" i="1"/>
  <c r="J469" i="1"/>
  <c r="J468" i="1"/>
  <c r="J466" i="1"/>
  <c r="J465" i="1"/>
  <c r="J463" i="1"/>
  <c r="J462" i="1"/>
  <c r="J461" i="1"/>
  <c r="J460" i="1"/>
  <c r="J459" i="1"/>
  <c r="J458" i="1"/>
  <c r="J456" i="1"/>
  <c r="J455" i="1"/>
  <c r="J454" i="1"/>
  <c r="J452" i="1"/>
  <c r="J451" i="1"/>
  <c r="J450" i="1"/>
  <c r="J448" i="1"/>
  <c r="J446" i="1"/>
  <c r="J445" i="1"/>
  <c r="J442" i="1"/>
  <c r="J440" i="1"/>
  <c r="J439" i="1"/>
  <c r="J438" i="1"/>
  <c r="J437" i="1"/>
  <c r="J436" i="1"/>
  <c r="J435" i="1"/>
  <c r="J433" i="1"/>
  <c r="J431" i="1"/>
  <c r="J429" i="1"/>
  <c r="J428" i="1"/>
  <c r="J425" i="1"/>
  <c r="J422" i="1"/>
  <c r="J421" i="1"/>
  <c r="J420" i="1"/>
  <c r="J419" i="1"/>
  <c r="J418" i="1"/>
  <c r="J417" i="1"/>
  <c r="J416" i="1"/>
  <c r="J414" i="1"/>
  <c r="J413" i="1"/>
  <c r="J412" i="1"/>
  <c r="J411" i="1"/>
  <c r="J410" i="1"/>
  <c r="J408" i="1"/>
  <c r="J407" i="1"/>
  <c r="J406" i="1"/>
  <c r="J405" i="1"/>
  <c r="J404" i="1"/>
  <c r="J403" i="1"/>
  <c r="J401" i="1"/>
  <c r="J400" i="1"/>
  <c r="J399" i="1"/>
  <c r="J398" i="1"/>
  <c r="J397" i="1"/>
  <c r="J395" i="1"/>
  <c r="J394" i="1"/>
  <c r="J393" i="1"/>
  <c r="J392" i="1"/>
  <c r="J391" i="1"/>
  <c r="J390" i="1"/>
  <c r="J389" i="1"/>
  <c r="J388" i="1"/>
  <c r="J386" i="1"/>
  <c r="J385" i="1"/>
  <c r="J384" i="1"/>
  <c r="J383" i="1"/>
  <c r="J381" i="1"/>
  <c r="J380" i="1"/>
  <c r="J378" i="1"/>
  <c r="J377" i="1"/>
  <c r="J376" i="1"/>
  <c r="J375" i="1"/>
  <c r="J374" i="1"/>
  <c r="J373" i="1"/>
  <c r="J372" i="1"/>
  <c r="J371" i="1"/>
  <c r="J369" i="1"/>
  <c r="J368" i="1"/>
  <c r="J367" i="1"/>
  <c r="J366" i="1"/>
  <c r="J364" i="1"/>
  <c r="J363" i="1"/>
  <c r="J362" i="1"/>
  <c r="J361" i="1"/>
  <c r="J360" i="1"/>
  <c r="J359" i="1"/>
  <c r="J357" i="1"/>
  <c r="J356" i="1"/>
  <c r="J355" i="1"/>
  <c r="J353" i="1"/>
  <c r="J352" i="1"/>
  <c r="J351" i="1"/>
  <c r="J350" i="1"/>
  <c r="J349" i="1"/>
  <c r="J345" i="1"/>
  <c r="J343" i="1"/>
  <c r="J342" i="1"/>
  <c r="J341" i="1"/>
  <c r="J339" i="1"/>
  <c r="J337" i="1"/>
  <c r="J336" i="1"/>
  <c r="J333" i="1"/>
  <c r="J332" i="1"/>
  <c r="J331" i="1"/>
  <c r="J330" i="1"/>
  <c r="J329" i="1"/>
  <c r="J328" i="1"/>
  <c r="J327" i="1"/>
  <c r="J325" i="1"/>
  <c r="J324" i="1"/>
  <c r="J323" i="1"/>
  <c r="J322" i="1"/>
  <c r="J320" i="1"/>
  <c r="J319" i="1"/>
  <c r="J317" i="1"/>
  <c r="J316" i="1"/>
  <c r="J315" i="1"/>
  <c r="J313" i="1"/>
  <c r="J312" i="1"/>
  <c r="J311" i="1"/>
  <c r="J310" i="1"/>
  <c r="J308" i="1"/>
  <c r="J307" i="1"/>
  <c r="J306" i="1"/>
  <c r="J304" i="1"/>
  <c r="J303" i="1"/>
  <c r="J302" i="1"/>
  <c r="J301" i="1"/>
  <c r="J300" i="1"/>
  <c r="J299" i="1"/>
  <c r="J297" i="1"/>
  <c r="J296" i="1"/>
  <c r="J295" i="1"/>
  <c r="J294" i="1"/>
  <c r="J293" i="1"/>
  <c r="J291" i="1"/>
  <c r="J290" i="1"/>
  <c r="J289" i="1"/>
  <c r="J288" i="1"/>
  <c r="J286" i="1"/>
  <c r="J285" i="1"/>
  <c r="J284" i="1"/>
  <c r="J283" i="1"/>
  <c r="J282" i="1"/>
  <c r="J280" i="1"/>
  <c r="J279" i="1"/>
  <c r="J278" i="1"/>
  <c r="J277" i="1"/>
  <c r="J276" i="1"/>
  <c r="J275" i="1"/>
  <c r="J273" i="1"/>
  <c r="J272" i="1"/>
  <c r="J271" i="1"/>
  <c r="J270" i="1"/>
  <c r="J269" i="1"/>
  <c r="J268" i="1"/>
  <c r="J266" i="1"/>
  <c r="J265" i="1"/>
  <c r="J264" i="1"/>
  <c r="J263" i="1"/>
  <c r="J261" i="1"/>
  <c r="J260" i="1"/>
  <c r="J259" i="1"/>
  <c r="J258" i="1"/>
  <c r="J257" i="1"/>
  <c r="J256" i="1"/>
  <c r="J255" i="1"/>
  <c r="J253" i="1"/>
  <c r="J252" i="1"/>
  <c r="J251" i="1"/>
  <c r="J250" i="1"/>
  <c r="J249" i="1"/>
  <c r="J248" i="1"/>
  <c r="J247" i="1"/>
  <c r="J245" i="1"/>
  <c r="J244" i="1"/>
  <c r="J243" i="1"/>
  <c r="J242" i="1"/>
  <c r="J241" i="1"/>
  <c r="J240" i="1"/>
  <c r="J238" i="1"/>
  <c r="J237" i="1"/>
  <c r="J236" i="1"/>
  <c r="J234" i="1"/>
  <c r="J233" i="1"/>
  <c r="J232" i="1"/>
  <c r="J230" i="1"/>
  <c r="J229" i="1"/>
  <c r="J228" i="1"/>
  <c r="J227" i="1"/>
  <c r="J225" i="1"/>
  <c r="J224" i="1"/>
  <c r="J223" i="1"/>
  <c r="J222" i="1"/>
  <c r="J221" i="1"/>
  <c r="J220" i="1"/>
  <c r="J219" i="1"/>
  <c r="J217" i="1"/>
  <c r="J216" i="1"/>
  <c r="J215" i="1"/>
  <c r="J214" i="1"/>
  <c r="J213" i="1"/>
  <c r="J212" i="1"/>
  <c r="J211" i="1"/>
  <c r="J210" i="1"/>
  <c r="J209" i="1"/>
  <c r="J208" i="1"/>
  <c r="J206" i="1"/>
  <c r="J205" i="1"/>
  <c r="J204" i="1"/>
  <c r="J202" i="1"/>
  <c r="J201" i="1"/>
  <c r="J200" i="1"/>
  <c r="J199" i="1"/>
  <c r="J198" i="1"/>
  <c r="J194" i="1"/>
  <c r="E198" i="1"/>
  <c r="E199" i="1"/>
  <c r="E200" i="1"/>
  <c r="E201" i="1"/>
  <c r="E202" i="1"/>
  <c r="E204" i="1"/>
  <c r="E205" i="1"/>
  <c r="E206" i="1"/>
  <c r="E208" i="1"/>
  <c r="E209" i="1"/>
  <c r="E210" i="1"/>
  <c r="E211" i="1"/>
  <c r="E212" i="1"/>
  <c r="E213" i="1"/>
  <c r="E214" i="1"/>
  <c r="E215" i="1"/>
  <c r="E216" i="1"/>
  <c r="E217" i="1"/>
  <c r="E219" i="1"/>
  <c r="E220" i="1"/>
  <c r="E221" i="1"/>
  <c r="E222" i="1"/>
  <c r="E223" i="1"/>
  <c r="E224" i="1"/>
  <c r="E225" i="1"/>
  <c r="E227" i="1"/>
  <c r="E228" i="1"/>
  <c r="E229" i="1"/>
  <c r="E230" i="1"/>
  <c r="E232" i="1"/>
  <c r="E233" i="1"/>
  <c r="E234" i="1"/>
  <c r="E236" i="1"/>
  <c r="E237" i="1"/>
  <c r="E238" i="1"/>
  <c r="E240" i="1"/>
  <c r="E241" i="1"/>
  <c r="E242" i="1"/>
  <c r="E243" i="1"/>
  <c r="E244" i="1"/>
  <c r="E245" i="1"/>
  <c r="E247" i="1"/>
  <c r="E248" i="1"/>
  <c r="E249" i="1"/>
  <c r="E250" i="1"/>
  <c r="E251" i="1"/>
  <c r="E252" i="1"/>
  <c r="E253" i="1"/>
  <c r="E255" i="1"/>
  <c r="E256" i="1"/>
  <c r="E257" i="1"/>
  <c r="E258" i="1"/>
  <c r="E259" i="1"/>
  <c r="E260" i="1"/>
  <c r="E261" i="1"/>
  <c r="E263" i="1"/>
  <c r="E264" i="1"/>
  <c r="E265" i="1"/>
  <c r="E266" i="1"/>
  <c r="E268" i="1"/>
  <c r="E269" i="1"/>
  <c r="E270" i="1"/>
  <c r="E271" i="1"/>
  <c r="E272" i="1"/>
  <c r="E273" i="1"/>
  <c r="E275" i="1"/>
  <c r="E276" i="1"/>
  <c r="E277" i="1"/>
  <c r="E278" i="1"/>
  <c r="E279" i="1"/>
  <c r="E280" i="1"/>
  <c r="E282" i="1"/>
  <c r="E283" i="1"/>
  <c r="E284" i="1"/>
  <c r="E285" i="1"/>
  <c r="E286" i="1"/>
  <c r="E288" i="1"/>
  <c r="E289" i="1"/>
  <c r="E290" i="1"/>
  <c r="E291" i="1"/>
  <c r="E293" i="1"/>
  <c r="E294" i="1"/>
  <c r="E295" i="1"/>
  <c r="E296" i="1"/>
  <c r="E297" i="1"/>
  <c r="E299" i="1"/>
  <c r="E300" i="1"/>
  <c r="E301" i="1"/>
  <c r="E302" i="1"/>
  <c r="E303" i="1"/>
  <c r="E304" i="1"/>
  <c r="E306" i="1"/>
  <c r="E307" i="1"/>
  <c r="E308" i="1"/>
  <c r="E310" i="1"/>
  <c r="E311" i="1"/>
  <c r="E312" i="1"/>
  <c r="E313" i="1"/>
  <c r="E315" i="1"/>
  <c r="E316" i="1"/>
  <c r="E317" i="1"/>
  <c r="E319" i="1"/>
  <c r="E320" i="1"/>
  <c r="E322" i="1"/>
  <c r="E323" i="1"/>
  <c r="E324" i="1"/>
  <c r="E325" i="1"/>
  <c r="E327" i="1"/>
  <c r="E328" i="1"/>
  <c r="E329" i="1"/>
  <c r="E330" i="1"/>
  <c r="E331" i="1"/>
  <c r="E332" i="1"/>
  <c r="E333" i="1"/>
  <c r="E336" i="1"/>
  <c r="E337" i="1"/>
  <c r="E339" i="1"/>
  <c r="E341" i="1"/>
  <c r="E342" i="1"/>
  <c r="E343" i="1"/>
  <c r="E345" i="1"/>
  <c r="E349" i="1"/>
  <c r="E350" i="1"/>
  <c r="E351" i="1"/>
  <c r="E352" i="1"/>
  <c r="E353" i="1"/>
  <c r="E355" i="1"/>
  <c r="E356" i="1"/>
  <c r="E357" i="1"/>
  <c r="E359" i="1"/>
  <c r="E360" i="1"/>
  <c r="E361" i="1"/>
  <c r="E362" i="1"/>
  <c r="E363" i="1"/>
  <c r="E364" i="1"/>
  <c r="E366" i="1"/>
  <c r="E367" i="1"/>
  <c r="E368" i="1"/>
  <c r="E369" i="1"/>
  <c r="E371" i="1"/>
  <c r="E372" i="1"/>
  <c r="E373" i="1"/>
  <c r="E374" i="1"/>
  <c r="E375" i="1"/>
  <c r="E376" i="1"/>
  <c r="E377" i="1"/>
  <c r="E378" i="1"/>
  <c r="E380" i="1"/>
  <c r="E381" i="1"/>
  <c r="E383" i="1"/>
  <c r="E384" i="1"/>
  <c r="E385" i="1"/>
  <c r="E386" i="1"/>
  <c r="E388" i="1"/>
  <c r="E389" i="1"/>
  <c r="E390" i="1"/>
  <c r="E391" i="1"/>
  <c r="E392" i="1"/>
  <c r="E393" i="1"/>
  <c r="E394" i="1"/>
  <c r="E395" i="1"/>
  <c r="E397" i="1"/>
  <c r="E398" i="1"/>
  <c r="E399" i="1"/>
  <c r="E400" i="1"/>
  <c r="E401" i="1"/>
  <c r="E403" i="1"/>
  <c r="E404" i="1"/>
  <c r="E405" i="1"/>
  <c r="E406" i="1"/>
  <c r="E407" i="1"/>
  <c r="E408" i="1"/>
  <c r="E410" i="1"/>
  <c r="E411" i="1"/>
  <c r="E412" i="1"/>
  <c r="E413" i="1"/>
  <c r="E414" i="1"/>
  <c r="E416" i="1"/>
  <c r="E417" i="1"/>
  <c r="E418" i="1"/>
  <c r="E419" i="1"/>
  <c r="E420" i="1"/>
  <c r="E421" i="1"/>
  <c r="E422" i="1"/>
  <c r="E425" i="1"/>
  <c r="E428" i="1"/>
  <c r="E429" i="1"/>
  <c r="E431" i="1"/>
  <c r="E433" i="1"/>
  <c r="E435" i="1"/>
  <c r="E436" i="1"/>
  <c r="E437" i="1"/>
  <c r="E438" i="1"/>
  <c r="E439" i="1"/>
  <c r="E440" i="1"/>
  <c r="E442" i="1"/>
  <c r="E448" i="1"/>
  <c r="E450" i="1"/>
  <c r="E451" i="1"/>
  <c r="E452" i="1"/>
  <c r="E454" i="1"/>
  <c r="E455" i="1"/>
  <c r="E456" i="1"/>
  <c r="E458" i="1"/>
  <c r="E459" i="1"/>
  <c r="E460" i="1"/>
  <c r="E461" i="1"/>
  <c r="E462" i="1"/>
  <c r="E463" i="1"/>
  <c r="E465" i="1"/>
  <c r="E466" i="1"/>
  <c r="E467" i="1"/>
  <c r="E468" i="1"/>
  <c r="E469" i="1"/>
  <c r="R189" i="1"/>
  <c r="Q189" i="1"/>
  <c r="M189" i="1"/>
  <c r="L189" i="1"/>
  <c r="H189" i="1"/>
  <c r="G189" i="1"/>
  <c r="R183" i="1"/>
  <c r="R168" i="1" s="1"/>
  <c r="M183" i="1"/>
  <c r="M168" i="1" s="1"/>
  <c r="L168" i="1"/>
  <c r="H183" i="1"/>
  <c r="H168" i="1" s="1"/>
  <c r="R164" i="1"/>
  <c r="O164" i="1" s="1"/>
  <c r="M164" i="1"/>
  <c r="J164" i="1" s="1"/>
  <c r="H164" i="1"/>
  <c r="H154" i="1" s="1"/>
  <c r="O191" i="1"/>
  <c r="O190" i="1"/>
  <c r="O188" i="1"/>
  <c r="O187" i="1"/>
  <c r="O186" i="1"/>
  <c r="O185" i="1"/>
  <c r="O184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7" i="1"/>
  <c r="O166" i="1"/>
  <c r="O165" i="1"/>
  <c r="O163" i="1"/>
  <c r="O162" i="1"/>
  <c r="O161" i="1"/>
  <c r="O160" i="1"/>
  <c r="O159" i="1"/>
  <c r="O158" i="1"/>
  <c r="O157" i="1"/>
  <c r="O156" i="1"/>
  <c r="O155" i="1"/>
  <c r="J191" i="1"/>
  <c r="J190" i="1"/>
  <c r="J188" i="1"/>
  <c r="J187" i="1"/>
  <c r="J186" i="1"/>
  <c r="J185" i="1"/>
  <c r="J184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7" i="1"/>
  <c r="J166" i="1"/>
  <c r="J165" i="1"/>
  <c r="J163" i="1"/>
  <c r="J162" i="1"/>
  <c r="J161" i="1"/>
  <c r="J160" i="1"/>
  <c r="J159" i="1"/>
  <c r="J158" i="1"/>
  <c r="J157" i="1"/>
  <c r="J156" i="1"/>
  <c r="J155" i="1"/>
  <c r="E156" i="1"/>
  <c r="E157" i="1"/>
  <c r="E158" i="1"/>
  <c r="E159" i="1"/>
  <c r="E160" i="1"/>
  <c r="E161" i="1"/>
  <c r="E162" i="1"/>
  <c r="E163" i="1"/>
  <c r="E165" i="1"/>
  <c r="E166" i="1"/>
  <c r="E167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4" i="1"/>
  <c r="E185" i="1"/>
  <c r="E186" i="1"/>
  <c r="E187" i="1"/>
  <c r="E188" i="1"/>
  <c r="E190" i="1"/>
  <c r="E191" i="1"/>
  <c r="H150" i="1"/>
  <c r="E150" i="1" s="1"/>
  <c r="R150" i="1"/>
  <c r="O150" i="1" s="1"/>
  <c r="M150" i="1"/>
  <c r="J150" i="1" s="1"/>
  <c r="R146" i="1"/>
  <c r="O146" i="1" s="1"/>
  <c r="M146" i="1"/>
  <c r="J146" i="1" s="1"/>
  <c r="H146" i="1"/>
  <c r="E146" i="1" s="1"/>
  <c r="R137" i="1"/>
  <c r="Q137" i="1"/>
  <c r="M137" i="1"/>
  <c r="L137" i="1"/>
  <c r="H137" i="1"/>
  <c r="G137" i="1"/>
  <c r="R134" i="1"/>
  <c r="M134" i="1"/>
  <c r="H134" i="1"/>
  <c r="O152" i="1"/>
  <c r="O151" i="1"/>
  <c r="O149" i="1"/>
  <c r="O148" i="1"/>
  <c r="O147" i="1"/>
  <c r="O145" i="1"/>
  <c r="O144" i="1"/>
  <c r="O143" i="1"/>
  <c r="O142" i="1"/>
  <c r="O141" i="1"/>
  <c r="O140" i="1"/>
  <c r="O139" i="1"/>
  <c r="O138" i="1"/>
  <c r="O136" i="1"/>
  <c r="O135" i="1"/>
  <c r="O133" i="1"/>
  <c r="O132" i="1"/>
  <c r="O131" i="1"/>
  <c r="O130" i="1"/>
  <c r="J152" i="1"/>
  <c r="J151" i="1"/>
  <c r="J149" i="1"/>
  <c r="J148" i="1"/>
  <c r="J147" i="1"/>
  <c r="J145" i="1"/>
  <c r="J144" i="1"/>
  <c r="J143" i="1"/>
  <c r="J142" i="1"/>
  <c r="J141" i="1"/>
  <c r="J140" i="1"/>
  <c r="J139" i="1"/>
  <c r="J138" i="1"/>
  <c r="J136" i="1"/>
  <c r="J135" i="1"/>
  <c r="J133" i="1"/>
  <c r="J132" i="1"/>
  <c r="J131" i="1"/>
  <c r="J130" i="1"/>
  <c r="E130" i="1"/>
  <c r="E131" i="1"/>
  <c r="E132" i="1"/>
  <c r="E133" i="1"/>
  <c r="E135" i="1"/>
  <c r="E136" i="1"/>
  <c r="E138" i="1"/>
  <c r="E139" i="1"/>
  <c r="E140" i="1"/>
  <c r="E141" i="1"/>
  <c r="E142" i="1"/>
  <c r="E143" i="1"/>
  <c r="E144" i="1"/>
  <c r="E145" i="1"/>
  <c r="E147" i="1"/>
  <c r="E148" i="1"/>
  <c r="E149" i="1"/>
  <c r="E151" i="1"/>
  <c r="E152" i="1"/>
  <c r="R129" i="1"/>
  <c r="M129" i="1"/>
  <c r="H129" i="1"/>
  <c r="G116" i="1"/>
  <c r="O117" i="1"/>
  <c r="O118" i="1"/>
  <c r="O119" i="1"/>
  <c r="O120" i="1"/>
  <c r="O121" i="1"/>
  <c r="O122" i="1"/>
  <c r="O123" i="1"/>
  <c r="O124" i="1"/>
  <c r="O125" i="1"/>
  <c r="O126" i="1"/>
  <c r="O127" i="1"/>
  <c r="J117" i="1"/>
  <c r="J118" i="1"/>
  <c r="J119" i="1"/>
  <c r="J120" i="1"/>
  <c r="J121" i="1"/>
  <c r="J122" i="1"/>
  <c r="J123" i="1"/>
  <c r="J124" i="1"/>
  <c r="J125" i="1"/>
  <c r="J126" i="1"/>
  <c r="J127" i="1"/>
  <c r="E117" i="1"/>
  <c r="E118" i="1"/>
  <c r="E119" i="1"/>
  <c r="E120" i="1"/>
  <c r="E121" i="1"/>
  <c r="E122" i="1"/>
  <c r="E123" i="1"/>
  <c r="E124" i="1"/>
  <c r="E125" i="1"/>
  <c r="E126" i="1"/>
  <c r="E127" i="1"/>
  <c r="R116" i="1"/>
  <c r="Q116" i="1"/>
  <c r="M116" i="1"/>
  <c r="L116" i="1"/>
  <c r="H116" i="1"/>
  <c r="R108" i="1"/>
  <c r="M108" i="1"/>
  <c r="H108" i="1"/>
  <c r="R70" i="1"/>
  <c r="H70" i="1"/>
  <c r="O115" i="1"/>
  <c r="O114" i="1"/>
  <c r="O113" i="1"/>
  <c r="O112" i="1"/>
  <c r="O111" i="1"/>
  <c r="O110" i="1"/>
  <c r="O109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J115" i="1"/>
  <c r="J114" i="1"/>
  <c r="J113" i="1"/>
  <c r="J112" i="1"/>
  <c r="J111" i="1"/>
  <c r="J110" i="1"/>
  <c r="J109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9" i="1"/>
  <c r="E110" i="1"/>
  <c r="E111" i="1"/>
  <c r="E112" i="1"/>
  <c r="E113" i="1"/>
  <c r="E114" i="1"/>
  <c r="E115" i="1"/>
  <c r="M443" i="1" l="1"/>
  <c r="H443" i="1"/>
  <c r="H441" i="1" s="1"/>
  <c r="R443" i="1"/>
  <c r="O443" i="1" s="1"/>
  <c r="E449" i="1"/>
  <c r="M69" i="1"/>
  <c r="J430" i="1"/>
  <c r="G426" i="1"/>
  <c r="J370" i="1"/>
  <c r="T364" i="1"/>
  <c r="T360" i="1"/>
  <c r="T355" i="1"/>
  <c r="T350" i="1"/>
  <c r="J365" i="1"/>
  <c r="O370" i="1"/>
  <c r="O447" i="1"/>
  <c r="T447" i="1" s="1"/>
  <c r="J453" i="1"/>
  <c r="O457" i="1"/>
  <c r="T457" i="1" s="1"/>
  <c r="E464" i="1"/>
  <c r="O449" i="1"/>
  <c r="J467" i="1"/>
  <c r="J207" i="1"/>
  <c r="E218" i="1"/>
  <c r="O218" i="1"/>
  <c r="J226" i="1"/>
  <c r="J432" i="1"/>
  <c r="J444" i="1"/>
  <c r="T366" i="1"/>
  <c r="T361" i="1"/>
  <c r="T356" i="1"/>
  <c r="T351" i="1"/>
  <c r="J447" i="1"/>
  <c r="J457" i="1"/>
  <c r="K192" i="1"/>
  <c r="J298" i="1"/>
  <c r="E348" i="1"/>
  <c r="O427" i="1"/>
  <c r="O432" i="1"/>
  <c r="O453" i="1"/>
  <c r="T453" i="1" s="1"/>
  <c r="J326" i="1"/>
  <c r="J449" i="1"/>
  <c r="J314" i="1"/>
  <c r="E326" i="1"/>
  <c r="J335" i="1"/>
  <c r="E354" i="1"/>
  <c r="E365" i="1"/>
  <c r="O365" i="1"/>
  <c r="O379" i="1"/>
  <c r="J382" i="1"/>
  <c r="O387" i="1"/>
  <c r="M426" i="1"/>
  <c r="M423" i="1" s="1"/>
  <c r="M347" i="1" s="1"/>
  <c r="M346" i="1" s="1"/>
  <c r="M344" i="1" s="1"/>
  <c r="I192" i="1"/>
  <c r="T345" i="1"/>
  <c r="T363" i="1"/>
  <c r="T359" i="1"/>
  <c r="T353" i="1"/>
  <c r="T349" i="1"/>
  <c r="T367" i="1"/>
  <c r="T362" i="1"/>
  <c r="T357" i="1"/>
  <c r="T352" i="1"/>
  <c r="E370" i="1"/>
  <c r="J379" i="1"/>
  <c r="E382" i="1"/>
  <c r="O382" i="1"/>
  <c r="J387" i="1"/>
  <c r="J402" i="1"/>
  <c r="E409" i="1"/>
  <c r="O409" i="1"/>
  <c r="T343" i="1"/>
  <c r="J235" i="1"/>
  <c r="J287" i="1"/>
  <c r="M196" i="1"/>
  <c r="T368" i="1"/>
  <c r="O430" i="1"/>
  <c r="L196" i="1"/>
  <c r="G334" i="1"/>
  <c r="N192" i="1"/>
  <c r="G196" i="1"/>
  <c r="Q196" i="1"/>
  <c r="E231" i="1"/>
  <c r="H196" i="1"/>
  <c r="R196" i="1"/>
  <c r="O231" i="1"/>
  <c r="O235" i="1"/>
  <c r="J239" i="1"/>
  <c r="E246" i="1"/>
  <c r="O246" i="1"/>
  <c r="J254" i="1"/>
  <c r="E262" i="1"/>
  <c r="O262" i="1"/>
  <c r="J267" i="1"/>
  <c r="E274" i="1"/>
  <c r="O274" i="1"/>
  <c r="J281" i="1"/>
  <c r="E287" i="1"/>
  <c r="O287" i="1"/>
  <c r="E402" i="1"/>
  <c r="O402" i="1"/>
  <c r="J409" i="1"/>
  <c r="R347" i="1"/>
  <c r="O358" i="1"/>
  <c r="J358" i="1"/>
  <c r="T396" i="1"/>
  <c r="E387" i="1"/>
  <c r="E358" i="1"/>
  <c r="J354" i="1"/>
  <c r="O354" i="1"/>
  <c r="O444" i="1"/>
  <c r="R441" i="1"/>
  <c r="G443" i="1"/>
  <c r="G441" i="1" s="1"/>
  <c r="P192" i="1"/>
  <c r="T439" i="1"/>
  <c r="J427" i="1"/>
  <c r="E434" i="1"/>
  <c r="J464" i="1"/>
  <c r="T437" i="1"/>
  <c r="E207" i="1"/>
  <c r="E298" i="1"/>
  <c r="O298" i="1"/>
  <c r="J305" i="1"/>
  <c r="E309" i="1"/>
  <c r="O309" i="1"/>
  <c r="O318" i="1"/>
  <c r="J321" i="1"/>
  <c r="T438" i="1"/>
  <c r="H426" i="1"/>
  <c r="H423" i="1" s="1"/>
  <c r="H347" i="1" s="1"/>
  <c r="R426" i="1"/>
  <c r="O464" i="1"/>
  <c r="M441" i="1"/>
  <c r="J434" i="1"/>
  <c r="O434" i="1"/>
  <c r="T428" i="1"/>
  <c r="T429" i="1"/>
  <c r="T433" i="1"/>
  <c r="T435" i="1"/>
  <c r="T431" i="1"/>
  <c r="T436" i="1"/>
  <c r="Q426" i="1"/>
  <c r="L426" i="1"/>
  <c r="T425" i="1"/>
  <c r="T374" i="1"/>
  <c r="T378" i="1"/>
  <c r="T384" i="1"/>
  <c r="T406" i="1"/>
  <c r="T411" i="1"/>
  <c r="T371" i="1"/>
  <c r="T375" i="1"/>
  <c r="T380" i="1"/>
  <c r="T385" i="1"/>
  <c r="T403" i="1"/>
  <c r="T407" i="1"/>
  <c r="T412" i="1"/>
  <c r="J348" i="1"/>
  <c r="T372" i="1"/>
  <c r="T376" i="1"/>
  <c r="T381" i="1"/>
  <c r="T386" i="1"/>
  <c r="T404" i="1"/>
  <c r="T408" i="1"/>
  <c r="T413" i="1"/>
  <c r="T369" i="1"/>
  <c r="T373" i="1"/>
  <c r="T377" i="1"/>
  <c r="T383" i="1"/>
  <c r="T405" i="1"/>
  <c r="T410" i="1"/>
  <c r="T414" i="1"/>
  <c r="O348" i="1"/>
  <c r="T416" i="1"/>
  <c r="T420" i="1"/>
  <c r="T417" i="1"/>
  <c r="T421" i="1"/>
  <c r="T418" i="1"/>
  <c r="T422" i="1"/>
  <c r="T419" i="1"/>
  <c r="T388" i="1"/>
  <c r="T392" i="1"/>
  <c r="T389" i="1"/>
  <c r="T393" i="1"/>
  <c r="T390" i="1"/>
  <c r="T394" i="1"/>
  <c r="T391" i="1"/>
  <c r="T395" i="1"/>
  <c r="T400" i="1"/>
  <c r="T397" i="1"/>
  <c r="T401" i="1"/>
  <c r="T398" i="1"/>
  <c r="T399" i="1"/>
  <c r="O207" i="1"/>
  <c r="J218" i="1"/>
  <c r="J231" i="1"/>
  <c r="O239" i="1"/>
  <c r="J246" i="1"/>
  <c r="E254" i="1"/>
  <c r="O254" i="1"/>
  <c r="J262" i="1"/>
  <c r="E267" i="1"/>
  <c r="O267" i="1"/>
  <c r="J274" i="1"/>
  <c r="E281" i="1"/>
  <c r="O281" i="1"/>
  <c r="E292" i="1"/>
  <c r="T292" i="1" s="1"/>
  <c r="O305" i="1"/>
  <c r="J309" i="1"/>
  <c r="O314" i="1"/>
  <c r="J318" i="1"/>
  <c r="O321" i="1"/>
  <c r="O335" i="1"/>
  <c r="O338" i="1"/>
  <c r="J338" i="1"/>
  <c r="T333" i="1"/>
  <c r="T336" i="1"/>
  <c r="T342" i="1"/>
  <c r="T337" i="1"/>
  <c r="T339" i="1"/>
  <c r="T341" i="1"/>
  <c r="T236" i="1"/>
  <c r="T241" i="1"/>
  <c r="T245" i="1"/>
  <c r="T250" i="1"/>
  <c r="T255" i="1"/>
  <c r="T259" i="1"/>
  <c r="T264" i="1"/>
  <c r="T269" i="1"/>
  <c r="T273" i="1"/>
  <c r="T278" i="1"/>
  <c r="T283" i="1"/>
  <c r="T301" i="1"/>
  <c r="T304" i="1"/>
  <c r="T310" i="1"/>
  <c r="T315" i="1"/>
  <c r="T320" i="1"/>
  <c r="T325" i="1"/>
  <c r="T330" i="1"/>
  <c r="E203" i="1"/>
  <c r="O203" i="1"/>
  <c r="T237" i="1"/>
  <c r="T242" i="1"/>
  <c r="T247" i="1"/>
  <c r="T251" i="1"/>
  <c r="T256" i="1"/>
  <c r="T260" i="1"/>
  <c r="T265" i="1"/>
  <c r="T270" i="1"/>
  <c r="T275" i="1"/>
  <c r="T279" i="1"/>
  <c r="T284" i="1"/>
  <c r="T302" i="1"/>
  <c r="T306" i="1"/>
  <c r="T311" i="1"/>
  <c r="T316" i="1"/>
  <c r="T322" i="1"/>
  <c r="T327" i="1"/>
  <c r="T331" i="1"/>
  <c r="T238" i="1"/>
  <c r="T243" i="1"/>
  <c r="T248" i="1"/>
  <c r="T252" i="1"/>
  <c r="T257" i="1"/>
  <c r="T261" i="1"/>
  <c r="T266" i="1"/>
  <c r="T271" i="1"/>
  <c r="T276" i="1"/>
  <c r="T280" i="1"/>
  <c r="T285" i="1"/>
  <c r="T299" i="1"/>
  <c r="T307" i="1"/>
  <c r="T312" i="1"/>
  <c r="T317" i="1"/>
  <c r="T323" i="1"/>
  <c r="T328" i="1"/>
  <c r="T332" i="1"/>
  <c r="E197" i="1"/>
  <c r="O197" i="1"/>
  <c r="J203" i="1"/>
  <c r="T240" i="1"/>
  <c r="T244" i="1"/>
  <c r="T249" i="1"/>
  <c r="T253" i="1"/>
  <c r="T258" i="1"/>
  <c r="T263" i="1"/>
  <c r="T268" i="1"/>
  <c r="T272" i="1"/>
  <c r="T277" i="1"/>
  <c r="T282" i="1"/>
  <c r="T286" i="1"/>
  <c r="T300" i="1"/>
  <c r="T303" i="1"/>
  <c r="T308" i="1"/>
  <c r="T313" i="1"/>
  <c r="T319" i="1"/>
  <c r="T324" i="1"/>
  <c r="T329" i="1"/>
  <c r="O326" i="1"/>
  <c r="E314" i="1"/>
  <c r="E305" i="1"/>
  <c r="T288" i="1"/>
  <c r="T289" i="1"/>
  <c r="T290" i="1"/>
  <c r="T291" i="1"/>
  <c r="T296" i="1"/>
  <c r="T293" i="1"/>
  <c r="T297" i="1"/>
  <c r="T294" i="1"/>
  <c r="T295" i="1"/>
  <c r="E239" i="1"/>
  <c r="E235" i="1"/>
  <c r="E226" i="1"/>
  <c r="O226" i="1"/>
  <c r="J197" i="1"/>
  <c r="O467" i="1"/>
  <c r="S192" i="1"/>
  <c r="Q423" i="1"/>
  <c r="E430" i="1"/>
  <c r="E432" i="1"/>
  <c r="E379" i="1"/>
  <c r="E318" i="1"/>
  <c r="E338" i="1"/>
  <c r="E335" i="1"/>
  <c r="E321" i="1"/>
  <c r="E183" i="1"/>
  <c r="O183" i="1"/>
  <c r="O137" i="1"/>
  <c r="E189" i="1"/>
  <c r="E116" i="1"/>
  <c r="H153" i="1"/>
  <c r="E164" i="1"/>
  <c r="T164" i="1" s="1"/>
  <c r="O189" i="1"/>
  <c r="T148" i="1"/>
  <c r="J183" i="1"/>
  <c r="J168" i="1"/>
  <c r="L153" i="1"/>
  <c r="M154" i="1"/>
  <c r="M153" i="1" s="1"/>
  <c r="E134" i="1"/>
  <c r="O134" i="1"/>
  <c r="J137" i="1"/>
  <c r="R154" i="1"/>
  <c r="R153" i="1" s="1"/>
  <c r="J189" i="1"/>
  <c r="T461" i="1"/>
  <c r="T458" i="1"/>
  <c r="T233" i="1"/>
  <c r="T230" i="1"/>
  <c r="T223" i="1"/>
  <c r="T220" i="1"/>
  <c r="T216" i="1"/>
  <c r="T212" i="1"/>
  <c r="T208" i="1"/>
  <c r="T204" i="1"/>
  <c r="T455" i="1"/>
  <c r="T452" i="1"/>
  <c r="T448" i="1"/>
  <c r="T440" i="1"/>
  <c r="T232" i="1"/>
  <c r="T229" i="1"/>
  <c r="T222" i="1"/>
  <c r="T219" i="1"/>
  <c r="T215" i="1"/>
  <c r="T211" i="1"/>
  <c r="T462" i="1"/>
  <c r="T460" i="1"/>
  <c r="T454" i="1"/>
  <c r="T451" i="1"/>
  <c r="T228" i="1"/>
  <c r="T225" i="1"/>
  <c r="T221" i="1"/>
  <c r="T214" i="1"/>
  <c r="T210" i="1"/>
  <c r="T206" i="1"/>
  <c r="T459" i="1"/>
  <c r="T456" i="1"/>
  <c r="T450" i="1"/>
  <c r="T446" i="1"/>
  <c r="T442" i="1"/>
  <c r="T234" i="1"/>
  <c r="T227" i="1"/>
  <c r="T224" i="1"/>
  <c r="T217" i="1"/>
  <c r="T213" i="1"/>
  <c r="T209" i="1"/>
  <c r="T205" i="1"/>
  <c r="T162" i="1"/>
  <c r="T190" i="1"/>
  <c r="T185" i="1"/>
  <c r="T176" i="1"/>
  <c r="T172" i="1"/>
  <c r="T166" i="1"/>
  <c r="T171" i="1"/>
  <c r="T175" i="1"/>
  <c r="T179" i="1"/>
  <c r="T184" i="1"/>
  <c r="T188" i="1"/>
  <c r="T165" i="1"/>
  <c r="T170" i="1"/>
  <c r="T174" i="1"/>
  <c r="T178" i="1"/>
  <c r="T182" i="1"/>
  <c r="T187" i="1"/>
  <c r="T157" i="1"/>
  <c r="T161" i="1"/>
  <c r="T158" i="1"/>
  <c r="T156" i="1"/>
  <c r="T180" i="1"/>
  <c r="T160" i="1"/>
  <c r="T159" i="1"/>
  <c r="T163" i="1"/>
  <c r="T169" i="1"/>
  <c r="T173" i="1"/>
  <c r="T177" i="1"/>
  <c r="T181" i="1"/>
  <c r="T186" i="1"/>
  <c r="T191" i="1"/>
  <c r="O116" i="1"/>
  <c r="E129" i="1"/>
  <c r="J134" i="1"/>
  <c r="E137" i="1"/>
  <c r="J108" i="1"/>
  <c r="T149" i="1"/>
  <c r="T147" i="1"/>
  <c r="T145" i="1"/>
  <c r="T151" i="1"/>
  <c r="T133" i="1"/>
  <c r="T141" i="1"/>
  <c r="L128" i="1"/>
  <c r="H128" i="1"/>
  <c r="R128" i="1"/>
  <c r="M128" i="1"/>
  <c r="E108" i="1"/>
  <c r="O129" i="1"/>
  <c r="T131" i="1"/>
  <c r="T136" i="1"/>
  <c r="T140" i="1"/>
  <c r="T144" i="1"/>
  <c r="T142" i="1"/>
  <c r="T138" i="1"/>
  <c r="T130" i="1"/>
  <c r="T135" i="1"/>
  <c r="T139" i="1"/>
  <c r="T143" i="1"/>
  <c r="T152" i="1"/>
  <c r="Q128" i="1"/>
  <c r="T83" i="1"/>
  <c r="T99" i="1"/>
  <c r="H69" i="1"/>
  <c r="G69" i="1"/>
  <c r="J129" i="1"/>
  <c r="T132" i="1"/>
  <c r="G128" i="1"/>
  <c r="T79" i="1"/>
  <c r="T95" i="1"/>
  <c r="R69" i="1"/>
  <c r="O108" i="1"/>
  <c r="J116" i="1"/>
  <c r="T150" i="1"/>
  <c r="T146" i="1"/>
  <c r="J70" i="1"/>
  <c r="L69" i="1"/>
  <c r="Q69" i="1"/>
  <c r="T110" i="1"/>
  <c r="T114" i="1"/>
  <c r="O70" i="1"/>
  <c r="T115" i="1"/>
  <c r="T74" i="1"/>
  <c r="T78" i="1"/>
  <c r="T82" i="1"/>
  <c r="T86" i="1"/>
  <c r="T90" i="1"/>
  <c r="T94" i="1"/>
  <c r="T98" i="1"/>
  <c r="T102" i="1"/>
  <c r="T106" i="1"/>
  <c r="T111" i="1"/>
  <c r="T127" i="1"/>
  <c r="T123" i="1"/>
  <c r="T119" i="1"/>
  <c r="T71" i="1"/>
  <c r="T75" i="1"/>
  <c r="T87" i="1"/>
  <c r="T91" i="1"/>
  <c r="T103" i="1"/>
  <c r="T107" i="1"/>
  <c r="T81" i="1"/>
  <c r="T89" i="1"/>
  <c r="T97" i="1"/>
  <c r="T105" i="1"/>
  <c r="T124" i="1"/>
  <c r="T112" i="1"/>
  <c r="T126" i="1"/>
  <c r="T122" i="1"/>
  <c r="T118" i="1"/>
  <c r="T73" i="1"/>
  <c r="T77" i="1"/>
  <c r="T85" i="1"/>
  <c r="T93" i="1"/>
  <c r="T101" i="1"/>
  <c r="T120" i="1"/>
  <c r="T72" i="1"/>
  <c r="T76" i="1"/>
  <c r="T80" i="1"/>
  <c r="T84" i="1"/>
  <c r="T88" i="1"/>
  <c r="T92" i="1"/>
  <c r="T96" i="1"/>
  <c r="T100" i="1"/>
  <c r="T104" i="1"/>
  <c r="T109" i="1"/>
  <c r="T113" i="1"/>
  <c r="T125" i="1"/>
  <c r="T121" i="1"/>
  <c r="T117" i="1"/>
  <c r="E70" i="1"/>
  <c r="T348" i="1" l="1"/>
  <c r="T449" i="1"/>
  <c r="T326" i="1"/>
  <c r="T189" i="1"/>
  <c r="T370" i="1"/>
  <c r="R346" i="1"/>
  <c r="R344" i="1" s="1"/>
  <c r="J426" i="1"/>
  <c r="T434" i="1"/>
  <c r="T365" i="1"/>
  <c r="T218" i="1"/>
  <c r="T387" i="1"/>
  <c r="T267" i="1"/>
  <c r="T432" i="1"/>
  <c r="T402" i="1"/>
  <c r="T262" i="1"/>
  <c r="T354" i="1"/>
  <c r="T379" i="1"/>
  <c r="T409" i="1"/>
  <c r="E441" i="1"/>
  <c r="J196" i="1"/>
  <c r="T305" i="1"/>
  <c r="T203" i="1"/>
  <c r="T281" i="1"/>
  <c r="T274" i="1"/>
  <c r="T207" i="1"/>
  <c r="T309" i="1"/>
  <c r="T287" i="1"/>
  <c r="T382" i="1"/>
  <c r="T335" i="1"/>
  <c r="T298" i="1"/>
  <c r="T318" i="1"/>
  <c r="T239" i="1"/>
  <c r="T246" i="1"/>
  <c r="T231" i="1"/>
  <c r="T137" i="1"/>
  <c r="E423" i="1"/>
  <c r="T235" i="1"/>
  <c r="T314" i="1"/>
  <c r="T338" i="1"/>
  <c r="T430" i="1"/>
  <c r="H346" i="1"/>
  <c r="H344" i="1" s="1"/>
  <c r="O426" i="1"/>
  <c r="E426" i="1"/>
  <c r="E415" i="1"/>
  <c r="G347" i="1"/>
  <c r="G346" i="1" s="1"/>
  <c r="T358" i="1"/>
  <c r="E443" i="1"/>
  <c r="T254" i="1"/>
  <c r="J443" i="1"/>
  <c r="L441" i="1"/>
  <c r="J441" i="1" s="1"/>
  <c r="Q441" i="1"/>
  <c r="O441" i="1" s="1"/>
  <c r="T321" i="1"/>
  <c r="T226" i="1"/>
  <c r="O196" i="1"/>
  <c r="E196" i="1"/>
  <c r="E444" i="1"/>
  <c r="T444" i="1" s="1"/>
  <c r="E445" i="1"/>
  <c r="T445" i="1" s="1"/>
  <c r="O423" i="1"/>
  <c r="Q347" i="1"/>
  <c r="J424" i="1"/>
  <c r="L423" i="1"/>
  <c r="T183" i="1"/>
  <c r="T116" i="1"/>
  <c r="T134" i="1"/>
  <c r="R68" i="1"/>
  <c r="O168" i="1"/>
  <c r="Q153" i="1"/>
  <c r="E168" i="1"/>
  <c r="G153" i="1"/>
  <c r="G68" i="1"/>
  <c r="O69" i="1"/>
  <c r="O128" i="1"/>
  <c r="T129" i="1"/>
  <c r="M68" i="1"/>
  <c r="E128" i="1"/>
  <c r="H68" i="1"/>
  <c r="J128" i="1"/>
  <c r="T108" i="1"/>
  <c r="J69" i="1"/>
  <c r="L68" i="1"/>
  <c r="Q68" i="1"/>
  <c r="E68" i="1" l="1"/>
  <c r="T441" i="1"/>
  <c r="T423" i="1"/>
  <c r="T426" i="1"/>
  <c r="E346" i="1"/>
  <c r="G344" i="1"/>
  <c r="E344" i="1" s="1"/>
  <c r="T443" i="1"/>
  <c r="E347" i="1"/>
  <c r="O415" i="1"/>
  <c r="T415" i="1" s="1"/>
  <c r="J423" i="1"/>
  <c r="L347" i="1"/>
  <c r="E424" i="1"/>
  <c r="T424" i="1" s="1"/>
  <c r="E427" i="1"/>
  <c r="T427" i="1" s="1"/>
  <c r="T168" i="1"/>
  <c r="T128" i="1"/>
  <c r="R66" i="1"/>
  <c r="Q66" i="1"/>
  <c r="M66" i="1"/>
  <c r="L66" i="1"/>
  <c r="H66" i="1"/>
  <c r="G66" i="1"/>
  <c r="R60" i="1"/>
  <c r="O60" i="1" s="1"/>
  <c r="M60" i="1"/>
  <c r="J60" i="1" s="1"/>
  <c r="H60" i="1"/>
  <c r="E60" i="1" s="1"/>
  <c r="S47" i="1"/>
  <c r="S46" i="1" s="1"/>
  <c r="S45" i="1" s="1"/>
  <c r="R47" i="1"/>
  <c r="Q47" i="1"/>
  <c r="Q46" i="1" s="1"/>
  <c r="N47" i="1"/>
  <c r="N46" i="1" s="1"/>
  <c r="M47" i="1"/>
  <c r="M46" i="1" s="1"/>
  <c r="L47" i="1"/>
  <c r="L46" i="1" s="1"/>
  <c r="I47" i="1"/>
  <c r="I46" i="1" s="1"/>
  <c r="H47" i="1"/>
  <c r="H46" i="1" s="1"/>
  <c r="G47" i="1"/>
  <c r="G46" i="1" s="1"/>
  <c r="O67" i="1"/>
  <c r="O65" i="1"/>
  <c r="O64" i="1"/>
  <c r="O63" i="1"/>
  <c r="O62" i="1"/>
  <c r="O61" i="1"/>
  <c r="O59" i="1"/>
  <c r="O58" i="1"/>
  <c r="O57" i="1"/>
  <c r="O56" i="1"/>
  <c r="O55" i="1"/>
  <c r="O54" i="1"/>
  <c r="O53" i="1"/>
  <c r="O52" i="1"/>
  <c r="O51" i="1"/>
  <c r="O50" i="1"/>
  <c r="O49" i="1"/>
  <c r="O48" i="1"/>
  <c r="J67" i="1"/>
  <c r="J65" i="1"/>
  <c r="J64" i="1"/>
  <c r="J63" i="1"/>
  <c r="J62" i="1"/>
  <c r="J61" i="1"/>
  <c r="J59" i="1"/>
  <c r="J58" i="1"/>
  <c r="J57" i="1"/>
  <c r="J56" i="1"/>
  <c r="J55" i="1"/>
  <c r="J54" i="1"/>
  <c r="J53" i="1"/>
  <c r="J52" i="1"/>
  <c r="J51" i="1"/>
  <c r="J50" i="1"/>
  <c r="J49" i="1"/>
  <c r="J48" i="1"/>
  <c r="E48" i="1"/>
  <c r="E49" i="1"/>
  <c r="E50" i="1"/>
  <c r="E51" i="1"/>
  <c r="E52" i="1"/>
  <c r="E53" i="1"/>
  <c r="E54" i="1"/>
  <c r="E55" i="1"/>
  <c r="E56" i="1"/>
  <c r="E57" i="1"/>
  <c r="E58" i="1"/>
  <c r="E59" i="1"/>
  <c r="E61" i="1"/>
  <c r="E62" i="1"/>
  <c r="E63" i="1"/>
  <c r="E64" i="1"/>
  <c r="E65" i="1"/>
  <c r="E67" i="1"/>
  <c r="O347" i="1" l="1"/>
  <c r="T347" i="1" s="1"/>
  <c r="Q346" i="1"/>
  <c r="J415" i="1"/>
  <c r="M45" i="1"/>
  <c r="O66" i="1"/>
  <c r="E47" i="1"/>
  <c r="T62" i="1"/>
  <c r="T50" i="1"/>
  <c r="T57" i="1"/>
  <c r="T53" i="1"/>
  <c r="T49" i="1"/>
  <c r="T51" i="1"/>
  <c r="T63" i="1"/>
  <c r="T67" i="1"/>
  <c r="O47" i="1"/>
  <c r="T54" i="1"/>
  <c r="Q45" i="1"/>
  <c r="T65" i="1"/>
  <c r="T61" i="1"/>
  <c r="T48" i="1"/>
  <c r="T52" i="1"/>
  <c r="T56" i="1"/>
  <c r="T60" i="1"/>
  <c r="T64" i="1"/>
  <c r="G45" i="1"/>
  <c r="J47" i="1"/>
  <c r="R46" i="1"/>
  <c r="R45" i="1" s="1"/>
  <c r="H45" i="1"/>
  <c r="J66" i="1"/>
  <c r="E66" i="1"/>
  <c r="N45" i="1"/>
  <c r="I45" i="1"/>
  <c r="L45" i="1"/>
  <c r="J46" i="1"/>
  <c r="E46" i="1"/>
  <c r="T66" i="1" l="1"/>
  <c r="O346" i="1"/>
  <c r="T346" i="1" s="1"/>
  <c r="Q344" i="1"/>
  <c r="O344" i="1" s="1"/>
  <c r="T344" i="1" s="1"/>
  <c r="J347" i="1"/>
  <c r="L346" i="1"/>
  <c r="O46" i="1"/>
  <c r="R42" i="1"/>
  <c r="O42" i="1" s="1"/>
  <c r="M42" i="1"/>
  <c r="J42" i="1" s="1"/>
  <c r="E42" i="1"/>
  <c r="R40" i="1"/>
  <c r="O40" i="1" s="1"/>
  <c r="M40" i="1"/>
  <c r="J40" i="1" s="1"/>
  <c r="H40" i="1"/>
  <c r="E40" i="1" s="1"/>
  <c r="R35" i="1"/>
  <c r="O35" i="1" s="1"/>
  <c r="M35" i="1"/>
  <c r="H35" i="1"/>
  <c r="E35" i="1" s="1"/>
  <c r="O44" i="1"/>
  <c r="O43" i="1"/>
  <c r="O41" i="1"/>
  <c r="O39" i="1"/>
  <c r="O38" i="1"/>
  <c r="O37" i="1"/>
  <c r="O36" i="1"/>
  <c r="J44" i="1"/>
  <c r="J43" i="1"/>
  <c r="J41" i="1"/>
  <c r="J39" i="1"/>
  <c r="J38" i="1"/>
  <c r="J37" i="1"/>
  <c r="J36" i="1"/>
  <c r="J35" i="1"/>
  <c r="E36" i="1"/>
  <c r="E37" i="1"/>
  <c r="E38" i="1"/>
  <c r="E39" i="1"/>
  <c r="E41" i="1"/>
  <c r="E43" i="1"/>
  <c r="E44" i="1"/>
  <c r="J346" i="1" l="1"/>
  <c r="L344" i="1"/>
  <c r="J344" i="1" s="1"/>
  <c r="T43" i="1"/>
  <c r="T37" i="1"/>
  <c r="T38" i="1"/>
  <c r="T44" i="1"/>
  <c r="T39" i="1"/>
  <c r="T36" i="1"/>
  <c r="T41" i="1"/>
  <c r="T42" i="1"/>
  <c r="T40" i="1"/>
  <c r="R31" i="1"/>
  <c r="O31" i="1" s="1"/>
  <c r="M31" i="1"/>
  <c r="J31" i="1" s="1"/>
  <c r="H31" i="1"/>
  <c r="E31" i="1" s="1"/>
  <c r="R29" i="1"/>
  <c r="R28" i="1" s="1"/>
  <c r="O28" i="1" s="1"/>
  <c r="M29" i="1"/>
  <c r="M28" i="1" s="1"/>
  <c r="J28" i="1" s="1"/>
  <c r="H29" i="1"/>
  <c r="E29" i="1" s="1"/>
  <c r="R23" i="1"/>
  <c r="M23" i="1"/>
  <c r="M22" i="1" s="1"/>
  <c r="J22" i="1" s="1"/>
  <c r="H23" i="1"/>
  <c r="H22" i="1" s="1"/>
  <c r="O24" i="1"/>
  <c r="O25" i="1"/>
  <c r="O26" i="1"/>
  <c r="O27" i="1"/>
  <c r="O30" i="1"/>
  <c r="O32" i="1"/>
  <c r="J24" i="1"/>
  <c r="J25" i="1"/>
  <c r="J26" i="1"/>
  <c r="J27" i="1"/>
  <c r="J30" i="1"/>
  <c r="J32" i="1"/>
  <c r="E26" i="1"/>
  <c r="E27" i="1"/>
  <c r="E30" i="1"/>
  <c r="E32" i="1"/>
  <c r="E25" i="1"/>
  <c r="E24" i="1"/>
  <c r="M18" i="1"/>
  <c r="R18" i="1"/>
  <c r="R8" i="1"/>
  <c r="M8" i="1"/>
  <c r="S542" i="1"/>
  <c r="P542" i="1"/>
  <c r="N542" i="1"/>
  <c r="K542" i="1"/>
  <c r="I542" i="1"/>
  <c r="F542" i="1"/>
  <c r="H18" i="1"/>
  <c r="R22" i="1" l="1"/>
  <c r="O22" i="1" s="1"/>
  <c r="O23" i="1"/>
  <c r="M7" i="1"/>
  <c r="J29" i="1"/>
  <c r="R7" i="1"/>
  <c r="H28" i="1"/>
  <c r="E28" i="1" s="1"/>
  <c r="T28" i="1" s="1"/>
  <c r="J23" i="1"/>
  <c r="T27" i="1"/>
  <c r="M21" i="1"/>
  <c r="T30" i="1"/>
  <c r="T26" i="1"/>
  <c r="T25" i="1"/>
  <c r="E22" i="1"/>
  <c r="E23" i="1"/>
  <c r="O29" i="1"/>
  <c r="T29" i="1" s="1"/>
  <c r="H8" i="1"/>
  <c r="H7" i="1" s="1"/>
  <c r="O18" i="1"/>
  <c r="O19" i="1"/>
  <c r="O20" i="1"/>
  <c r="J18" i="1"/>
  <c r="J19" i="1"/>
  <c r="J20" i="1"/>
  <c r="E18" i="1"/>
  <c r="E19" i="1"/>
  <c r="E20" i="1"/>
  <c r="E9" i="1"/>
  <c r="R21" i="1" l="1"/>
  <c r="O21" i="1" s="1"/>
  <c r="H21" i="1"/>
  <c r="T19" i="1"/>
  <c r="T18" i="1"/>
  <c r="L506" i="1" l="1"/>
  <c r="M506" i="1"/>
  <c r="M482" i="1" s="1"/>
  <c r="M475" i="1" s="1"/>
  <c r="Q506" i="1"/>
  <c r="Q482" i="1" s="1"/>
  <c r="Q475" i="1" s="1"/>
  <c r="R506" i="1"/>
  <c r="R482" i="1" s="1"/>
  <c r="R475" i="1" s="1"/>
  <c r="J506" i="1" l="1"/>
  <c r="L482" i="1"/>
  <c r="O482" i="1"/>
  <c r="O506" i="1"/>
  <c r="J482" i="1" l="1"/>
  <c r="L475" i="1"/>
  <c r="H506" i="1"/>
  <c r="O470" i="1"/>
  <c r="E506" i="1" l="1"/>
  <c r="T506" i="1" s="1"/>
  <c r="H482" i="1"/>
  <c r="E8" i="1"/>
  <c r="E482" i="1" l="1"/>
  <c r="T482" i="1" s="1"/>
  <c r="H475" i="1"/>
  <c r="O473" i="1" l="1"/>
  <c r="J473" i="1"/>
  <c r="E473" i="1"/>
  <c r="T473" i="1" l="1"/>
  <c r="T197" i="1"/>
  <c r="O531" i="1" l="1"/>
  <c r="J531" i="1"/>
  <c r="E531" i="1"/>
  <c r="O512" i="1"/>
  <c r="J512" i="1"/>
  <c r="E512" i="1"/>
  <c r="T531" i="1" l="1"/>
  <c r="T512" i="1"/>
  <c r="E511" i="1"/>
  <c r="O472" i="1"/>
  <c r="J472" i="1"/>
  <c r="E472" i="1"/>
  <c r="T472" i="1" l="1"/>
  <c r="T196" i="1" l="1"/>
  <c r="J533" i="1" l="1"/>
  <c r="O529" i="1" l="1"/>
  <c r="O533" i="1"/>
  <c r="O534" i="1"/>
  <c r="O535" i="1"/>
  <c r="O536" i="1"/>
  <c r="O537" i="1"/>
  <c r="O539" i="1"/>
  <c r="O540" i="1"/>
  <c r="J529" i="1"/>
  <c r="J534" i="1"/>
  <c r="J535" i="1"/>
  <c r="J536" i="1"/>
  <c r="J537" i="1"/>
  <c r="J539" i="1"/>
  <c r="J540" i="1"/>
  <c r="E529" i="1"/>
  <c r="E533" i="1"/>
  <c r="E534" i="1"/>
  <c r="E535" i="1"/>
  <c r="E536" i="1"/>
  <c r="E537" i="1"/>
  <c r="E539" i="1"/>
  <c r="E540" i="1"/>
  <c r="T535" i="1" l="1"/>
  <c r="T533" i="1"/>
  <c r="T534" i="1"/>
  <c r="T529" i="1"/>
  <c r="T536" i="1"/>
  <c r="J532" i="1"/>
  <c r="E538" i="1"/>
  <c r="T539" i="1"/>
  <c r="E532" i="1"/>
  <c r="T537" i="1"/>
  <c r="J530" i="1"/>
  <c r="O532" i="1"/>
  <c r="J538" i="1"/>
  <c r="O538" i="1"/>
  <c r="E530" i="1"/>
  <c r="O530" i="1"/>
  <c r="O511" i="1"/>
  <c r="J511" i="1"/>
  <c r="E477" i="1"/>
  <c r="J470" i="1"/>
  <c r="O471" i="1"/>
  <c r="J471" i="1"/>
  <c r="E471" i="1"/>
  <c r="E194" i="1"/>
  <c r="T464" i="1" l="1"/>
  <c r="T532" i="1"/>
  <c r="T530" i="1"/>
  <c r="T471" i="1"/>
  <c r="T467" i="1"/>
  <c r="T201" i="1"/>
  <c r="T194" i="1"/>
  <c r="T466" i="1"/>
  <c r="T200" i="1"/>
  <c r="T469" i="1"/>
  <c r="T468" i="1"/>
  <c r="T202" i="1"/>
  <c r="E527" i="1"/>
  <c r="O527" i="1"/>
  <c r="T538" i="1"/>
  <c r="O528" i="1"/>
  <c r="E476" i="1"/>
  <c r="E528" i="1"/>
  <c r="J527" i="1"/>
  <c r="J528" i="1"/>
  <c r="T511" i="1"/>
  <c r="T477" i="1"/>
  <c r="O476" i="1"/>
  <c r="J476" i="1"/>
  <c r="T199" i="1"/>
  <c r="T465" i="1"/>
  <c r="T463" i="1"/>
  <c r="E155" i="1"/>
  <c r="O475" i="1" l="1"/>
  <c r="T470" i="1"/>
  <c r="U192" i="1"/>
  <c r="W168" i="1"/>
  <c r="T155" i="1"/>
  <c r="E475" i="1"/>
  <c r="T527" i="1"/>
  <c r="T528" i="1"/>
  <c r="T476" i="1"/>
  <c r="T198" i="1"/>
  <c r="J475" i="1"/>
  <c r="J154" i="1"/>
  <c r="W189" i="1"/>
  <c r="O154" i="1"/>
  <c r="E154" i="1"/>
  <c r="W154" i="1" s="1"/>
  <c r="E153" i="1" l="1"/>
  <c r="W153" i="1" s="1"/>
  <c r="U153" i="1"/>
  <c r="T475" i="1"/>
  <c r="T154" i="1"/>
  <c r="J153" i="1"/>
  <c r="T70" i="1"/>
  <c r="O153" i="1"/>
  <c r="E69" i="1"/>
  <c r="T153" i="1" l="1"/>
  <c r="J68" i="1"/>
  <c r="O68" i="1"/>
  <c r="T69" i="1"/>
  <c r="T68" i="1" l="1"/>
  <c r="T47" i="1" l="1"/>
  <c r="E45" i="1" l="1"/>
  <c r="J45" i="1"/>
  <c r="O45" i="1"/>
  <c r="T46" i="1"/>
  <c r="T45" i="1" l="1"/>
  <c r="R34" i="1"/>
  <c r="M34" i="1"/>
  <c r="H34" i="1"/>
  <c r="J17" i="1"/>
  <c r="O9" i="1"/>
  <c r="O10" i="1"/>
  <c r="O11" i="1"/>
  <c r="O12" i="1"/>
  <c r="O13" i="1"/>
  <c r="O14" i="1"/>
  <c r="O15" i="1"/>
  <c r="O16" i="1"/>
  <c r="J9" i="1"/>
  <c r="J10" i="1"/>
  <c r="J11" i="1"/>
  <c r="J12" i="1"/>
  <c r="J13" i="1"/>
  <c r="J14" i="1"/>
  <c r="J15" i="1"/>
  <c r="J16" i="1"/>
  <c r="E10" i="1"/>
  <c r="E11" i="1"/>
  <c r="E12" i="1"/>
  <c r="U12" i="1" s="1"/>
  <c r="E13" i="1"/>
  <c r="E14" i="1"/>
  <c r="E15" i="1"/>
  <c r="E16" i="1"/>
  <c r="O34" i="1" l="1"/>
  <c r="R33" i="1"/>
  <c r="M33" i="1"/>
  <c r="J34" i="1"/>
  <c r="E34" i="1"/>
  <c r="H33" i="1"/>
  <c r="T24" i="1"/>
  <c r="T9" i="1"/>
  <c r="T15" i="1"/>
  <c r="T14" i="1"/>
  <c r="T10" i="1"/>
  <c r="T13" i="1"/>
  <c r="T16" i="1"/>
  <c r="T12" i="1"/>
  <c r="T11" i="1"/>
  <c r="T23" i="1"/>
  <c r="T22" i="1"/>
  <c r="J21" i="1"/>
  <c r="E21" i="1"/>
  <c r="O8" i="1"/>
  <c r="O17" i="1"/>
  <c r="E17" i="1"/>
  <c r="J8" i="1"/>
  <c r="J33" i="1" l="1"/>
  <c r="E33" i="1"/>
  <c r="O33" i="1"/>
  <c r="E7" i="1"/>
  <c r="T21" i="1"/>
  <c r="T8" i="1"/>
  <c r="T35" i="1"/>
  <c r="T34" i="1"/>
  <c r="T17" i="1"/>
  <c r="J7" i="1"/>
  <c r="T33" i="1" l="1"/>
  <c r="O7" i="1" l="1"/>
  <c r="T7" i="1" l="1"/>
  <c r="G195" i="1"/>
  <c r="G193" i="1" s="1"/>
  <c r="G192" i="1" s="1"/>
  <c r="G542" i="1" s="1"/>
  <c r="E340" i="1" l="1"/>
  <c r="H334" i="1"/>
  <c r="H195" i="1" s="1"/>
  <c r="E195" i="1" l="1"/>
  <c r="H193" i="1"/>
  <c r="E334" i="1"/>
  <c r="E193" i="1" l="1"/>
  <c r="H192" i="1"/>
  <c r="H542" i="1" s="1"/>
  <c r="E542" i="1" s="1"/>
  <c r="E192" i="1" l="1"/>
  <c r="J340" i="1"/>
  <c r="L334" i="1"/>
  <c r="L195" i="1" s="1"/>
  <c r="M334" i="1"/>
  <c r="M195" i="1" s="1"/>
  <c r="M193" i="1" s="1"/>
  <c r="M192" i="1" s="1"/>
  <c r="M542" i="1" s="1"/>
  <c r="J195" i="1" l="1"/>
  <c r="L193" i="1"/>
  <c r="J334" i="1"/>
  <c r="J193" i="1" l="1"/>
  <c r="L192" i="1"/>
  <c r="L542" i="1" l="1"/>
  <c r="J542" i="1" s="1"/>
  <c r="J192" i="1"/>
  <c r="O340" i="1"/>
  <c r="T340" i="1" s="1"/>
  <c r="Q334" i="1"/>
  <c r="R334" i="1"/>
  <c r="R195" i="1" s="1"/>
  <c r="R193" i="1" s="1"/>
  <c r="R192" i="1" s="1"/>
  <c r="R542" i="1" s="1"/>
  <c r="O334" i="1" l="1"/>
  <c r="T334" i="1" s="1"/>
  <c r="Q195" i="1"/>
  <c r="Q193" i="1" s="1"/>
  <c r="O195" i="1" l="1"/>
  <c r="T195" i="1" s="1"/>
  <c r="Q192" i="1"/>
  <c r="O193" i="1"/>
  <c r="T193" i="1" s="1"/>
  <c r="Q542" i="1" l="1"/>
  <c r="O542" i="1" s="1"/>
  <c r="T542" i="1" s="1"/>
  <c r="O192" i="1"/>
  <c r="T192" i="1" s="1"/>
</calcChain>
</file>

<file path=xl/sharedStrings.xml><?xml version="1.0" encoding="utf-8"?>
<sst xmlns="http://schemas.openxmlformats.org/spreadsheetml/2006/main" count="1422" uniqueCount="1018">
  <si>
    <t>№ п/п</t>
  </si>
  <si>
    <t xml:space="preserve">Наименования подпрограммы, мероприятия </t>
  </si>
  <si>
    <t xml:space="preserve">Участник </t>
  </si>
  <si>
    <t>Плановый объем финансирования</t>
  </si>
  <si>
    <t>(тыс. руб.)</t>
  </si>
  <si>
    <t>Федеральный бюджет</t>
  </si>
  <si>
    <t>прочие источники</t>
  </si>
  <si>
    <t>федеральный бюджет</t>
  </si>
  <si>
    <t>Всего</t>
  </si>
  <si>
    <t xml:space="preserve"> 1.1</t>
  </si>
  <si>
    <t xml:space="preserve"> 2.1</t>
  </si>
  <si>
    <t>Муниципальная программа «Стимулирование экономической активности муниципального образования  Киришский муниципальный район Ленинградской области»</t>
  </si>
  <si>
    <t xml:space="preserve">Отчет о реализации муниципальных программ </t>
  </si>
  <si>
    <t>Муниципальная программа "Развитие физической культуры и спорта в муниципальном образовании Киришский муниципальный район Ленинградской области"</t>
  </si>
  <si>
    <t>Муниципальная программа "Безопасность Киришского муниципального района"</t>
  </si>
  <si>
    <t xml:space="preserve"> 3.1</t>
  </si>
  <si>
    <t xml:space="preserve"> 4.1</t>
  </si>
  <si>
    <t xml:space="preserve"> 5.1</t>
  </si>
  <si>
    <t>Муниципальная программа "Устойчивое общественное развитие  в муниципальном образовании Киришский муниципальный район Ленинградской области"</t>
  </si>
  <si>
    <t>Муниципальная программа "Социальная поддержка отдельных категорий граждан в муниципальном образовании Киришский муниципальный район Ленинградской области"</t>
  </si>
  <si>
    <t>Подпрограмма "Социальная поддержка граждан пожилого возраста и инвалидов"</t>
  </si>
  <si>
    <t>Подпрограмма "Модернизация и развитие социального обслуживания населения"</t>
  </si>
  <si>
    <t>Муниципальная программа "Современное образование в Киришском районе"</t>
  </si>
  <si>
    <t>Подпрограмма "Реализация государственных гарантий для детей-сирот и детей, оставшихся без попечения родителей"</t>
  </si>
  <si>
    <t>Муниципальная программы "Развитие автомобильных дорог муниципального образования Киришский муниципальный район Ленинградской области"</t>
  </si>
  <si>
    <t xml:space="preserve">Муниципальная программа "Развитие культуры в муниципальном образовании Киришский муниципальный район Ленинградской области" </t>
  </si>
  <si>
    <t>Муниципальная программа "Обеспечение устойчивого функционирования и развития коммунальной и инженерной инфраструктуры и повышение энергоэффективности в Киришском районе"</t>
  </si>
  <si>
    <t>Муниципальная программа "Развитие сельского хозяйства в Киришском муниципальном районе Ленинградской области"</t>
  </si>
  <si>
    <t xml:space="preserve"> 6.1</t>
  </si>
  <si>
    <t xml:space="preserve"> 6.2</t>
  </si>
  <si>
    <t xml:space="preserve"> 6.3</t>
  </si>
  <si>
    <t>Бюджет Киришского муниципального района</t>
  </si>
  <si>
    <t>Итого</t>
  </si>
  <si>
    <t>Результат по итогам отчетного года</t>
  </si>
  <si>
    <t>областной бюджет            Ленинградской области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</si>
  <si>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</si>
  <si>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</si>
  <si>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</si>
  <si>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</si>
  <si>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</si>
  <si>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</si>
  <si>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</si>
  <si>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</si>
  <si>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2.2.1</t>
  </si>
  <si>
    <t>2.1.1</t>
  </si>
  <si>
    <t>2.2</t>
  </si>
  <si>
    <t>Обеспечение учреждений дошкольного образования, ОУ и образовательных учреждений системы дополнительного образования детей комплектами учебно-методических материалов, программ, печатных и электронных учебных пособий, оборудования и инвентаря</t>
  </si>
  <si>
    <t>Участие во всероссийских массовых мероприятиях с детьми, конкурсы-фестивали «Безопасное колесо», конкурсы среди ОУ по профилактике ДДТТ.</t>
  </si>
  <si>
    <t>3.1.1</t>
  </si>
  <si>
    <t>3.1.1.1</t>
  </si>
  <si>
    <t>3.1.1.2</t>
  </si>
  <si>
    <t>3.1.1.3</t>
  </si>
  <si>
    <t>3.1.1.4</t>
  </si>
  <si>
    <t>4.1.1</t>
  </si>
  <si>
    <t>4.1.3</t>
  </si>
  <si>
    <t>4.1.4</t>
  </si>
  <si>
    <t>4.1.6</t>
  </si>
  <si>
    <t>4.1.7</t>
  </si>
  <si>
    <t>4.1.8</t>
  </si>
  <si>
    <t>4.1.9</t>
  </si>
  <si>
    <t>4.1.10</t>
  </si>
  <si>
    <t>4.2.1</t>
  </si>
  <si>
    <t>4.2.2</t>
  </si>
  <si>
    <t>4.2.3</t>
  </si>
  <si>
    <t>4.2.4</t>
  </si>
  <si>
    <t>4.2.5</t>
  </si>
  <si>
    <t>5.1.1</t>
  </si>
  <si>
    <t>5.1.2</t>
  </si>
  <si>
    <t>5.1.3</t>
  </si>
  <si>
    <t>5.2.1</t>
  </si>
  <si>
    <t>5.2.2</t>
  </si>
  <si>
    <t>5.3.1</t>
  </si>
  <si>
    <t>5.3.2</t>
  </si>
  <si>
    <t>5.4.1</t>
  </si>
  <si>
    <t>5.4.2</t>
  </si>
  <si>
    <t>Материальная помощь  при рождении ребенка</t>
  </si>
  <si>
    <t>Летнее оздоровление детей и подростков, находящихся в трудной жизненной ситуации</t>
  </si>
  <si>
    <t>Материальная помощь на питание детей в возрасте до 2-х  лет</t>
  </si>
  <si>
    <t>Материальная помощь семьям с детьми, оказавшимся в трудной жизненной ситуации.</t>
  </si>
  <si>
    <t>Материальная помощь семьям с детьми-инвалидами</t>
  </si>
  <si>
    <t>Материальная помощь семьям с детьми-инвалидами, находящимися на постельном режиме</t>
  </si>
  <si>
    <t>Материальная помощь семьям с детьми-инвалидами с 3 степенью ограничения здоровья, не посещающих дошкольные и общеобразовательные организации</t>
  </si>
  <si>
    <t>Материальная помощь  многодетным семьям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</si>
  <si>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</si>
  <si>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</si>
  <si>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</si>
  <si>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</si>
  <si>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</si>
  <si>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</si>
  <si>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</si>
  <si>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</si>
  <si>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</si>
  <si>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</si>
  <si>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</si>
  <si>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</si>
  <si>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</si>
  <si>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</si>
  <si>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</si>
  <si>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</si>
  <si>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</si>
  <si>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</si>
  <si>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</si>
  <si>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</si>
  <si>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</si>
  <si>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</si>
  <si>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6.2.12</t>
  </si>
  <si>
    <t>6.2.13</t>
  </si>
  <si>
    <t>6.2.14</t>
  </si>
  <si>
    <t>Материальная помощь гражданам, достигшим возраста  90 лет</t>
  </si>
  <si>
    <t>Материальная помощь гражданам, оказавшимся в трудной жизненной ситуации</t>
  </si>
  <si>
    <t>Материальная помощь  на лечение гражданам</t>
  </si>
  <si>
    <t>Материальная помощь на оплату части транспортных расходов инвалидам, получающим процедуру гемодиализа</t>
  </si>
  <si>
    <t>Материальная помощь  гражданам,
имеющим звание «Заслуженный»</t>
  </si>
  <si>
    <t>Материальная помощь на  адаптацию (перепланировку) жилых помещений и установку пандусов в подъездах многоквартирных жилых домов</t>
  </si>
  <si>
    <t>Материальная помощь на оплату части расходов, за жилищно-коммунальные услуги  одному из родителей, либо каждому из  родителей в равных долях в случае раздельного проживания, потерявших сыновей (дочерей)  в период боевых действий в Афганистане и  Чеченской Республике</t>
  </si>
  <si>
    <t>6.3.1</t>
  </si>
  <si>
    <t>6.3.2</t>
  </si>
  <si>
    <t>Пожизненная рента гражданам, заключившим  договор о передаче  в  муниципальную собственность жилых помещений.</t>
  </si>
  <si>
    <t>Льготное зубопротезирование отдельных категорий граждан</t>
  </si>
  <si>
    <t>7.1</t>
  </si>
  <si>
    <t>Укрепление материально-технической базы организаций общего образования</t>
  </si>
  <si>
    <t>Организация проведения ЕГЭ</t>
  </si>
  <si>
    <t>Укрепление материально-технической базы организаций дополнительного образования</t>
  </si>
  <si>
    <t>Проведение конкурсных мероприятий по направлению "Образование"</t>
  </si>
  <si>
    <t>10.1.1</t>
  </si>
  <si>
    <t>10.2.1</t>
  </si>
  <si>
    <t>10.2.2</t>
  </si>
  <si>
    <t xml:space="preserve">Популяризация достижений в сельском хозяйстве </t>
  </si>
  <si>
    <t xml:space="preserve">Проведение широкомасштабных акций «Внимание-дети!», «Внимание-пешеход!», «Вежливый 
водитель», «Зебра» и т.д. 
Привлечение информационных и рекламных агентств к проведению профилактических акций, направленных на укрепление дисциплины участников дорожного движения, размещение материалов в СМИ по вопросам БДД.  </t>
  </si>
  <si>
    <t>-</t>
  </si>
  <si>
    <t>бюджет</t>
  </si>
  <si>
    <t>разница</t>
  </si>
  <si>
    <t>11.1.1</t>
  </si>
  <si>
    <t>Реконструкция ТП в АИТП</t>
  </si>
  <si>
    <t>11.2.1</t>
  </si>
  <si>
    <t>Координация работы участников мероприятий по борьбе с борщевиком Сосновского</t>
  </si>
  <si>
    <t>Подпрограмма без финансирования</t>
  </si>
  <si>
    <t>Районный конкурс вокально-инструментального творчества "Зимняя фантазия"</t>
  </si>
  <si>
    <t>Районный фестиваль "Зимняя песня"</t>
  </si>
  <si>
    <t>Районный фестиваль бардовской песни "Струны души"</t>
  </si>
  <si>
    <t>Районный фестиваль хоров "Нам года - не беда"</t>
  </si>
  <si>
    <t>Конкурс творческих работ "Юный моделист"</t>
  </si>
  <si>
    <t>Конкурс юных конструкторов "От идеи доя воплощения"</t>
  </si>
  <si>
    <t>Смотр хоровых коллективов</t>
  </si>
  <si>
    <t>Поддержка коллективов самодеятельного творчества</t>
  </si>
  <si>
    <t>Организация и проведение мероприятий, посвященных Дню защиты детей</t>
  </si>
  <si>
    <t>Районный конкурс-фестиваль, посвящённый Дню работника культуры</t>
  </si>
  <si>
    <t>Фестиваль "Киришское подворье"</t>
  </si>
  <si>
    <t>Фестиваль "Осень"</t>
  </si>
  <si>
    <t>Районный фестиваль "Сохранение и развитие Киришского кружева"</t>
  </si>
  <si>
    <t>Участие коллективов художественной самодеятельности в международных, Всероссийских и Областных конкурсах, мастер-классах</t>
  </si>
  <si>
    <t>Проведение праздничного мероприятия, посвящённого дню сельскохозяйственного работника</t>
  </si>
  <si>
    <t>Проведение праздничных мероприятий , посвященных Международному Дню пожилых людей</t>
  </si>
  <si>
    <t>Участие работников социальной сферы в традиционном благотворительном концерте "рождественские встречи"</t>
  </si>
  <si>
    <t>6.2.15</t>
  </si>
  <si>
    <t>6.2.16</t>
  </si>
  <si>
    <t>6.2.17</t>
  </si>
  <si>
    <t>Формирование доступной среды жизнедеятельности для инвалидов в Ленинградской области</t>
  </si>
  <si>
    <t>Обеспечение выплат стимулирующего характера работникам муниципальных учреждений культуры</t>
  </si>
  <si>
    <t>Показатель (индикатор)</t>
  </si>
  <si>
    <t>Единица измерения</t>
  </si>
  <si>
    <t>Значения показателей муниципальной программы</t>
  </si>
  <si>
    <t>Обоснование отклонений значений показателя (индикатора)</t>
  </si>
  <si>
    <t>Год предшествующий отчетному</t>
  </si>
  <si>
    <t>отчетный год</t>
  </si>
  <si>
    <t>план</t>
  </si>
  <si>
    <t>факт</t>
  </si>
  <si>
    <t>Доля населения, систематически занимающегося спортом</t>
  </si>
  <si>
    <t>%</t>
  </si>
  <si>
    <t xml:space="preserve">Доля обучающихся, систематически занимающихся физической культурой и спортом, в общей численности обучающихся </t>
  </si>
  <si>
    <t>Доля лиц с ограниченными возможностями здоровья и инвалидов, систематически занимающихся спортом, в общей численности данной категории населения</t>
  </si>
  <si>
    <t>Муниципальная программа "Управление муниципальными финансами и муниципальным долгом муниципального образования Киришский муниципальный район Ленинградской области"</t>
  </si>
  <si>
    <t>Доля муниципальных учреждений, обеспеченных возможностью работы в автоматизированных системах планирования и исполнения бюджета муниципального образования Киришский муниципальный район Ленинградской области</t>
  </si>
  <si>
    <t xml:space="preserve">Доля расходов бюджета муниципального образования Киришский муниципальный район Ленинградской области формируемых в рамках муниципальных программ </t>
  </si>
  <si>
    <t>Доля просроченной кредиторской задолженности в расходах бюджета Киришского муниципального района</t>
  </si>
  <si>
    <t>Обеспечение исполнения расходных обязательств бюджета Киришского муниципального района Ленинградской области</t>
  </si>
  <si>
    <t>Доля расходов на обслуживание муниципального долга в объеме расходов бюджета муниципального образования Киришский муниципальный район Ленинградской области, за исключением объема расходов, которые осуществляются за счет межбюджетных трансфертов, предоставляемых из бюджетов бюджетной системы Российской Федерации</t>
  </si>
  <si>
    <t xml:space="preserve"> менее 5</t>
  </si>
  <si>
    <t>Отсутствие просроченной задолженности по долговым обязательствам бюджета муниципального образования Киришский муниципальный район Ленинградской области</t>
  </si>
  <si>
    <t>Снижение числа лиц, погибших в результате ДТП (к пред. году)</t>
  </si>
  <si>
    <t>Выполнение плана по количеству отчетов, опубликованных в газете «Киришский факел», «Любимый город Кириши» и размещенных на сайте</t>
  </si>
  <si>
    <t>Выполнение плана по количеству посетителей Дней открытых дверей, проведенных муниципальной передвижной экологической лабораторией</t>
  </si>
  <si>
    <t xml:space="preserve">Доля статистических материалов, получаемых в рамках заключенных договоров на обеспечение официальной статистической   информацией, используемых  для принятия управленческих решений  </t>
  </si>
  <si>
    <t xml:space="preserve">%  </t>
  </si>
  <si>
    <t>Число субъектов малого и среднего предпринимательства, которым оказана финансовая поддержка в форме предоставления субсидии на возмещение части затрат, связанных с осуществлением их предпринимательской деятельности</t>
  </si>
  <si>
    <t>Ед.</t>
  </si>
  <si>
    <t>Увеличение количества субъектов малого  и среднего предпринимательства в расчете на 10 тысяч человек населения района</t>
  </si>
  <si>
    <t>Увеличение средней численности работников малых и средних предприятий</t>
  </si>
  <si>
    <t>Рост объема продукции (работ, услуг), выполненных малыми и средними предприятиями Киришского муниципального района</t>
  </si>
  <si>
    <t>Рост оборота розничной торговли</t>
  </si>
  <si>
    <r>
      <t>Число</t>
    </r>
    <r>
      <rPr>
        <sz val="12"/>
        <color theme="1"/>
        <rFont val="Times New Roman"/>
        <family val="1"/>
        <charset val="204"/>
      </rPr>
      <t xml:space="preserve"> областных, российских и международных конкурс</t>
    </r>
    <r>
      <rPr>
        <sz val="12"/>
        <color rgb="FF000000"/>
        <rFont val="Times New Roman"/>
        <family val="1"/>
        <charset val="204"/>
      </rPr>
      <t>ов, в которых принимали участие  представители малого и среднего предпринимательства</t>
    </r>
  </si>
  <si>
    <t>Число мастеров народных художественных промыслов и ремесел Киришского района, принявших участие в областных, российских и международных конкурсах</t>
  </si>
  <si>
    <t>чел.</t>
  </si>
  <si>
    <t xml:space="preserve">Число заключенных договоров на целевое обучение для подготовки специалистов, работающих в инженерно-технической сфере  </t>
  </si>
  <si>
    <t xml:space="preserve">Число направлений, выданных на обучение в ВУЗах педагогической направленности </t>
  </si>
  <si>
    <t xml:space="preserve">Число направлений, выданных на обучение в ВУЗах медицинской направленности </t>
  </si>
  <si>
    <t>Число студентов и врачей-интернов, обучающихся в высших учебных заведениях медицинской направленности получающих стипендии за счет средств бюджета Киришского муниципального района (Стипендиатов)</t>
  </si>
  <si>
    <t>Чел.</t>
  </si>
  <si>
    <t>Число Стипендиатов, трудоустроенных после окончания обучения в ГБУЗ ЛО «Киришская клиническая межрайонная больница»</t>
  </si>
  <si>
    <t>Число работников социальной сферы бюджетных учреждений, получивших премии Администрации Киришского муниципального района</t>
  </si>
  <si>
    <t xml:space="preserve">Число квартир, приобретенных за счет средств бюджета Киришского муниципального района, для предоставления </t>
  </si>
  <si>
    <t>ед.</t>
  </si>
  <si>
    <t>Число обоснованных жалоб на техническое состояние жилых помещений общежития для проживания работников бюджетной сферы (пер. Школьный, д. 1)</t>
  </si>
  <si>
    <t>Количество молодежных форумов и  массовых молодежных мероприятий</t>
  </si>
  <si>
    <t>мероприятия</t>
  </si>
  <si>
    <t>Количество поддержанных мероприятий  молодежных общественных организаций, объединений, инициатив</t>
  </si>
  <si>
    <t>Число участников мероприятий по поддержке молодых семей и пропаганде семейных ценностей / количество оказываемых консультационных услуг для молодых семей</t>
  </si>
  <si>
    <t>Человек / консультационные услуги</t>
  </si>
  <si>
    <t>Число участников мероприятий по информационному, научно-методическому, нормативно-правовому и кадровому обеспечению молодежной политики</t>
  </si>
  <si>
    <t>человек</t>
  </si>
  <si>
    <t>Число участников мероприятий по созданию условий и возможностей для успешной социализации и самореализации молодежи</t>
  </si>
  <si>
    <t>Количество мероприятий по поддержке творческой и талантливой молодежи / число участников мероприятий по поддержке творческой и талантливой молодежи</t>
  </si>
  <si>
    <t>Мероприятия / человек</t>
  </si>
  <si>
    <t>Количество мероприятий по сохранению исторической памяти</t>
  </si>
  <si>
    <t>Число участников мероприятий по сохранению исторической памяти</t>
  </si>
  <si>
    <t>Количество мероприятий по гражданско-патриотическому и духовно-нравственному воспитанию молодежи;</t>
  </si>
  <si>
    <t>Число участников мероприятий по гражданско-патриотическому и духовно-нравственному воспитанию молодежи</t>
  </si>
  <si>
    <t xml:space="preserve">человек </t>
  </si>
  <si>
    <t>Число участников мероприятий по информационно–методическому, нормативно-правовому и кадровому обеспечению деятельности по профилактике алкоголизма и наркомании</t>
  </si>
  <si>
    <t>Изготовление рекламной продукции профилактического характера (буклеты, брошюры, магниты, значки, полотна для сити-форматов)</t>
  </si>
  <si>
    <t>штук</t>
  </si>
  <si>
    <t>Количество мероприятий по профилактике правонарушений и рискованного поведения в молодежной среде, пропаганде здорового образа жизни;</t>
  </si>
  <si>
    <t>Число участников мероприятий, по профилактике правонарушений и рискованного поведения в молодежной среде, пропаганде здорового образа жизни</t>
  </si>
  <si>
    <t>количество информационных телесюжетов, отражающих информацию о деятельности администрации МО Киришский муниципальный район Ленинградской области, муниципальных учреждений и предприятий</t>
  </si>
  <si>
    <t>единиц</t>
  </si>
  <si>
    <t>количество информационных радио сюжетов, отражающих информацию о деятельности администрации МО Киришский муниципальный район Ленинградской области, муниципальных учреждений и предприятий</t>
  </si>
  <si>
    <t>количество посещений сайта администрации Киришского муниципального района</t>
  </si>
  <si>
    <t>посещения</t>
  </si>
  <si>
    <t>количество обращений граждан в он-лайн приемную администрации при помощи сайта</t>
  </si>
  <si>
    <t>обращения</t>
  </si>
  <si>
    <t>количество проведенных получателями субсидий мероприятий, направленных на социальную поддержку</t>
  </si>
  <si>
    <t>количество муниципальных служащих, прошедших программы повышения квалификации</t>
  </si>
  <si>
    <t>доля муниципальных служащих, прошедших программы повышения квалификации от количества муниципальных служащих, которым в отчетном периоде рекомендовано повысить квалификацию  аттестационной комиссией администрации муниципального образования Киришский муниципальный район Ленинградской области и комиссией рассмотрению кандидатур для зачисления в кадровый резерв для замещения должностей муниципальной службы  в органах местного самоуправления муниципального образования Киришский муниципальный район Ленинградской области</t>
  </si>
  <si>
    <t>количество проведенных мероприятий советами ветеранов войны, труда, вооруженных сил, правоохранительных органов, жителей блокадного Ленинграда и бывших малолетних узников фашистских лагерей</t>
  </si>
  <si>
    <t>количество состоявшихся заседаний совета при главе администрации по межнациональным отношениям, мероприятий по организации деятельности дома дружбы на базе МОУДОД «Киришский ДДЮТ», круглых столов, семинаров по вопросам межнациональных и межконфессиональных отношений на территории муниципального образования Киришский муниципальный район Ленинградской области</t>
  </si>
  <si>
    <t>единицы</t>
  </si>
  <si>
    <t>доля граждан, положительно оценивающих состояние межнациональных отношений, в общем количестве граждан Российской Федерации, проживающих на территории муниципального образования Киришский муниципальный район Ленинградской области</t>
  </si>
  <si>
    <t>уровень толерантного отношения к представителям другой национальности у жителей муниципального образования Киришский муниципальный район Ленинградской области</t>
  </si>
  <si>
    <t>количество лиц, принявших участие в мероприятиях, направленных на укрепление межэтнического и межконфессионального сотрудничества, мира и согласия, обеспечение толерантности в межнациональных отношениях, развитие  национальных культур и религиозных традиций народов Киришского муниципального района</t>
  </si>
  <si>
    <t xml:space="preserve">Количество консультаций, предоставленных специалистами информационно-консультационного центра для потребителей муниципального образования Киришский  муниципальный район Ленинградской области по обращениям граждан, связанных с вопросами защиты прав потребителей </t>
  </si>
  <si>
    <t xml:space="preserve"> Количество претензий, составленных специалистами информационно-консультационного центра для потребителей муниципального образования Киришский  муниципальный район Ленинградской области по обращениям граждан, связанных с вопросами защиты прав потребителей </t>
  </si>
  <si>
    <t xml:space="preserve">Количество исковых заявлений, составленных специалистами информационно-консультационного центра для потребителей муниципального образования Киришский  муниципальный район Ленинградской области по обращениям граждан, связанных с вопросами защиты прав потребителей </t>
  </si>
  <si>
    <t>Доля граждан, имеющих право и получивших меры социальной поддержки, в общем числе граждан, обратившихся и имеющих право за получением мер социальной поддержки</t>
  </si>
  <si>
    <t>процент</t>
  </si>
  <si>
    <t>Доля граждан, имеющих право и получивших услуги социального обслуживания, в общем числе граждан, обратившихся и имеющих право за получением услуг социального обслуживания</t>
  </si>
  <si>
    <t>Отсутствие отклонений в движении общественного автомобильного транспорта по муниципальным маршрутам от установленного расписания</t>
  </si>
  <si>
    <t>единица</t>
  </si>
  <si>
    <t>Отсутствие жалоб на услуги общественного автомобильного транспорта, осуществляющего перевозку отдельных категорий граждан по муниципальным маршрутам</t>
  </si>
  <si>
    <t>Оздоровление детей и подростков, находящихся в трудной жизненной ситуации</t>
  </si>
  <si>
    <t>Предоставление услуг по реабилитации детей-инвалидов на основе иппотерапии</t>
  </si>
  <si>
    <t xml:space="preserve">Обследование объектов социальной инфраструктуры </t>
  </si>
  <si>
    <t>Отсутствие жалоб на предоставление услуг по социальной поддержке граждан</t>
  </si>
  <si>
    <t>Соотношение средней заработной платы социальных работников МУ «КЦСОН» и средней заработной платы в Ленинградской области в соответствии с Указом Президента Российской Федерации от 7 мая 2012 года               № 597.</t>
  </si>
  <si>
    <t>Доля воспитанников, которые освоили в полном объеме основные разделы основной образовательной программы, реализуемой в дошкольной организации, к общему числу воспитанников дошкольных организаций</t>
  </si>
  <si>
    <t>Выполнение плана по дето-дням в дошкольных образовательных организациях</t>
  </si>
  <si>
    <t>Доля дошкольных образовательных организаций, помещения которых отвечают требованиям СанПин и пожарной безопасности, в общем числе дошкольных образовательных организаций</t>
  </si>
  <si>
    <t xml:space="preserve">Соотношение средней заработной платы педагогических работников дошкольных организаций к средней заработной плате работников муниципальных общеобразовательных организаций </t>
  </si>
  <si>
    <t>Доля детей дошкольного возраста  от 0 до 7 лет, посещающих дошкольные организации , к общему числу детей от 0 до 7 лет</t>
  </si>
  <si>
    <t xml:space="preserve">Доля учащихся, которые освоили общеобразовательную программу начального общего образования в полном объеме, к общему числу учащихся начального общего образования </t>
  </si>
  <si>
    <t>Доля учащихся, которые освоили общеобразовательную программу основного общего образования в полном объеме, к общему числу учащихся общего образования</t>
  </si>
  <si>
    <t>Доля учащихся, которые освоили общеобразовательную программу среднего  образования в полном объеме, к общему числу учащихся среднего  образования</t>
  </si>
  <si>
    <t xml:space="preserve">Доля общеобразовательных организаций, помещения которых отвечают требованиям СанПин и пожарной безопасности, в общем числе общеобразовательных организаций </t>
  </si>
  <si>
    <t>Доля учащихся, сдавших ЕГЭ, от общего количества выпускников</t>
  </si>
  <si>
    <t xml:space="preserve">Обеспечение детей-инвалидов, обучающихся в общеобразовательных организациях подключением к сети Интернет </t>
  </si>
  <si>
    <t xml:space="preserve">Соотношение средней заработной платы педагогических работников муниципальных общеобразовательных организаций к средней заработной плате по Ленинградской области </t>
  </si>
  <si>
    <t>Доля организаций дополнительного образования, помещения которых отвечают требованиям СанПин и пожарной безопасности, в общем числе организаций дополнительного образования</t>
  </si>
  <si>
    <r>
      <t xml:space="preserve">Доля проведенных конкурсов в рамках </t>
    </r>
    <r>
      <rPr>
        <sz val="12"/>
        <rFont val="Times New Roman"/>
        <family val="1"/>
        <charset val="204"/>
      </rPr>
      <t>мероприятий</t>
    </r>
    <r>
      <rPr>
        <sz val="12"/>
        <color indexed="8"/>
        <rFont val="Times New Roman"/>
        <family val="1"/>
        <charset val="204"/>
      </rPr>
      <t xml:space="preserve"> по направлению "Образование" от числа запланированных конкурсов</t>
    </r>
  </si>
  <si>
    <t>Соотношение средней заработной платы педагогических работников муниципальных образовательных организаций  дополнительного образования к средней заработной плате учителей общеобразовательных организаций</t>
  </si>
  <si>
    <t>Доля подростков, участвующих в благоустройстве территорий  в общем числе школьников, подавших заявление на трудоустройство</t>
  </si>
  <si>
    <r>
      <t>Охват несовершеннолетних детей от 7до 15 лет в детских оздоровительных лагерях дневного пребывания и загородном стационарном лагере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от общего количества обучающихся детей данной возрастной категории </t>
    </r>
  </si>
  <si>
    <t>Доля организаций  в детских оздоровительных лагерях дневного пребывания и в загородном стационарном лагере, помещения которых  отвечают требованиям СанПин и пожарной безопасности, в общем числе организаций  в детских оздоровительных лагерях дневного пребывания и в загородном стационарном лагере</t>
  </si>
  <si>
    <t>Доля детей, выявленных в качестве, оставшихся без попечения родителей и переданных на семейные формы устройств к общему количеству детей, выявленных в качестве, оставшихся без попечения родителей</t>
  </si>
  <si>
    <t>Доля детей-сирот и детей, оставшихся без попечения родителей  переданных в семьи опекунов(попечителей) к общему количеству детей, выявленных в качестве, оставших без попечения родителей</t>
  </si>
  <si>
    <t>Количество   детей-сирот и детей, оставшихся без попечения родителей, которым предоставлено жилое помещение, к количеству   детей-сирот и детей, оставшихся без попечения родителей, имеющих право на жилое помещение и подавших заявление</t>
  </si>
  <si>
    <t>Доля граждан,  прошедших курс   подготовки по установленной программе и утвержденному учебно-тематическому плану от числа граждан , выразивших желание  стать опекунами или попечителями несовершеннолетних граждан либо принять детей, оставшихся без попечения родителей, в семью на воспитание в иных установленных семейным законодательством Российской Федерации формах</t>
  </si>
  <si>
    <t>Доля граждан,  признанных судом недееспособными (ограниченно недееспособными), переданных под опеку и устроенных в государственные учреждения к общему числу недееспособных (ограниченно недееспособных) граждан на территории Киришского района</t>
  </si>
  <si>
    <t>Число культурно-досуговых формирований по отношению к показателю предыдущего года</t>
  </si>
  <si>
    <t>единиц, %</t>
  </si>
  <si>
    <t>Доля участников культурно-досуговых формирований от числа жителей Киришского муниципального района</t>
  </si>
  <si>
    <t>человек, %</t>
  </si>
  <si>
    <t>Увеличение уровня фактической обеспеченности клубами и учреждениями клубного типа от нормативной потребности</t>
  </si>
  <si>
    <t>Увеличение проводимых мероприятий в сфере культуры и искусства по отношению к показателю предыдущего года</t>
  </si>
  <si>
    <t>Доля населения, охваченного социально значимыми мероприятиями от числа жителей Киришского муниципального района</t>
  </si>
  <si>
    <t>Увеличение посещаемости библиотек МАУК «МРБ Киришского муниципального района» по отношению к показателю предыдущего года</t>
  </si>
  <si>
    <t>Увеличение посещаемости фестивалей, выставок, смотров, конкурсов и информационно - просветительских мероприятий по отношению к показателю предыдущего года</t>
  </si>
  <si>
    <t>Соотношение средней заработной платы работников муниципальных учреждений культуры к средней заработной плате по Ленинградской области</t>
  </si>
  <si>
    <t>рубли, %</t>
  </si>
  <si>
    <t>шт.</t>
  </si>
  <si>
    <t>Замена окон на современные «стеклопакеты»</t>
  </si>
  <si>
    <t>Сокращение тепловых потерь через окна в результате замены их на современные «стеклопакеты»</t>
  </si>
  <si>
    <t xml:space="preserve">Рост объема заготовки кормов в сельскохозяйственных организациях </t>
  </si>
  <si>
    <t>тн, %</t>
  </si>
  <si>
    <t>Сохранение посевных площадей в сельскохозяйственных организациях</t>
  </si>
  <si>
    <t>Га, %</t>
  </si>
  <si>
    <t>Сохранение (увеличение) объема производства овощей защищенного грунта</t>
  </si>
  <si>
    <t>Тн, %</t>
  </si>
  <si>
    <t>Рост поголовья сельскохозяйственных животных в крестьянских (фермерских) хозяйствах</t>
  </si>
  <si>
    <t>Усл. Голов, %310</t>
  </si>
  <si>
    <t>Голов, %</t>
  </si>
  <si>
    <t>Сохранение (увеличение) посевных площадей в крестьянских (фермерских) хозяйствах</t>
  </si>
  <si>
    <t>Рост производства овощей и картофеля в крестьянских (фермерских) хозяйствах</t>
  </si>
  <si>
    <t>Сохранение  (увеличение) поголовья сельскохозяйственных животных в крестьянских (фермерских) и личных подсобных хозяйствах граждан</t>
  </si>
  <si>
    <t>Усл. Голов, %</t>
  </si>
  <si>
    <t>Проведение конкурсов профессионального мастерства</t>
  </si>
  <si>
    <t xml:space="preserve">Отсутствие жалоб на услуги общественного автомобильного транспорта, осуществляющего перевозку отдельных категорий граждан по муниципальным маршрутам </t>
  </si>
  <si>
    <t xml:space="preserve">Проведение мероприятий по популяризации достижений в сельском хозяйстве </t>
  </si>
  <si>
    <t>Материальная помощь на оплату части расходов за жилищно-коммунальные услуги старейшим жителям (90 лет и старше)</t>
  </si>
  <si>
    <t>на заявительной основе</t>
  </si>
  <si>
    <t>Число субъектов предпринимательства, представивших отчетность по формам регионального сбора данных</t>
  </si>
  <si>
    <t>не менее 100</t>
  </si>
  <si>
    <t>1280/260</t>
  </si>
  <si>
    <t>13/510</t>
  </si>
  <si>
    <t>Количество опубликованных материалов  о деятельности администрации МО Киришский муниципальный район Ленинградской области, муниципальных учреждений и предприятий</t>
  </si>
  <si>
    <t>опубликованный материал</t>
  </si>
  <si>
    <t xml:space="preserve">Сокращение удельных показателей энергопотребления за счет автоматического регулирования подачи тепла под погодные условия </t>
  </si>
  <si>
    <t>Сохранение (увеличение) маточного поголовья крупного рогатого скота (коров) в сельскохозяйственных организациях</t>
  </si>
  <si>
    <t>голов, %</t>
  </si>
  <si>
    <t>Сохранение (увеличение) маточного  поголовья сельскохозяйственных животных  крестьянских (фермерских) хозяйствах</t>
  </si>
  <si>
    <t>Число сельских населенных пунктов, в которых проведено обследование на предмет определения площади, засоренной борщевиком Сосновского</t>
  </si>
  <si>
    <t xml:space="preserve">Количество информационных материалов по борьбе с борщевиком Сосновского, размещенных в СМИ, на официальном сайте администрации  на информационных стендах </t>
  </si>
  <si>
    <t>Доля площади земель населенных пунктов, на которой проведены мероприятия по уничтожению борщевика Сосновского в общей площади земель населенных пунктов, на которой в текущем году запланированы мероприятия по уничтожению борщевика Сосновского</t>
  </si>
  <si>
    <t>Ежегодное количество субъектов малого и среднего предпринимательства, получивших имущественную поддержку</t>
  </si>
  <si>
    <t>Даля автомобильных дорог общего пользования содержащихся в состоянии, допустимом по условиям обеспечения безопасности дорожного движения</t>
  </si>
  <si>
    <t>138 ед/99,3</t>
  </si>
  <si>
    <t>2988 чел /4,7</t>
  </si>
  <si>
    <t>2459 ед/14,9</t>
  </si>
  <si>
    <t>не менее 97%</t>
  </si>
  <si>
    <t xml:space="preserve">не менее 4,8% </t>
  </si>
  <si>
    <t>не менее 0,1%</t>
  </si>
  <si>
    <t>не менее 0,7%</t>
  </si>
  <si>
    <t>не менее 2%</t>
  </si>
  <si>
    <t>460ед/0,72</t>
  </si>
  <si>
    <t>144065/-0,5</t>
  </si>
  <si>
    <t>За предыдущий год - 179, за  2016 г. - 134</t>
  </si>
  <si>
    <t>10.2.3</t>
  </si>
  <si>
    <t>Поддержка и развитие иных форм местного самоуправления Киришского муниципального района</t>
  </si>
  <si>
    <t>Университет третьего возраста</t>
  </si>
  <si>
    <t>4.1.2</t>
  </si>
  <si>
    <t>4.1.5</t>
  </si>
  <si>
    <t>Укрепление материально-технической базы муниципальных учреждений социального обслуживания</t>
  </si>
  <si>
    <t>Комплектование книжных фондов библиотек</t>
  </si>
  <si>
    <t>Мероприятия по развитию местного традиционного народного художественного творчества, сохранения, возрождения и развития народных художественных промыслов</t>
  </si>
  <si>
    <t>7.1.1</t>
  </si>
  <si>
    <t>7.1.2</t>
  </si>
  <si>
    <t>7.1.3</t>
  </si>
  <si>
    <t>7.2.1</t>
  </si>
  <si>
    <t>7.2.2</t>
  </si>
  <si>
    <t>7.2.3</t>
  </si>
  <si>
    <t>7.2.4</t>
  </si>
  <si>
    <t>7.2.5</t>
  </si>
  <si>
    <t>7.2.6</t>
  </si>
  <si>
    <t>7.3.1</t>
  </si>
  <si>
    <t>7.3.2</t>
  </si>
  <si>
    <t>7.3.3</t>
  </si>
  <si>
    <t>7.4.1</t>
  </si>
  <si>
    <t>7.4.2</t>
  </si>
  <si>
    <t>7.5.1</t>
  </si>
  <si>
    <t>7.5.2</t>
  </si>
  <si>
    <t>8</t>
  </si>
  <si>
    <t>8.1</t>
  </si>
  <si>
    <t xml:space="preserve"> 9.1</t>
  </si>
  <si>
    <t>9.1.1</t>
  </si>
  <si>
    <t>9.1.1.1</t>
  </si>
  <si>
    <t>9.1.1.2</t>
  </si>
  <si>
    <t>9.1.1.3</t>
  </si>
  <si>
    <t>9.1.2</t>
  </si>
  <si>
    <t>9.2.1</t>
  </si>
  <si>
    <t>9.2.2</t>
  </si>
  <si>
    <t>10.1</t>
  </si>
  <si>
    <t>10.2</t>
  </si>
  <si>
    <t xml:space="preserve"> 11.1</t>
  </si>
  <si>
    <t>11.1.2</t>
  </si>
  <si>
    <t>11.1.2.1</t>
  </si>
  <si>
    <t>11.1.3</t>
  </si>
  <si>
    <t>11.1.4</t>
  </si>
  <si>
    <t>11.1.5</t>
  </si>
  <si>
    <t>Сведения о фактически достигнутых значениях показателей (индикаторов) муниципальных программ за 2017 год</t>
  </si>
  <si>
    <t>Количество субъектов малого и среднего предпринимательства, которым оказана финансовая поддержка в форме выдачи займа микрофинансовой организацией</t>
  </si>
  <si>
    <t>1285/260</t>
  </si>
  <si>
    <t>14/515</t>
  </si>
  <si>
    <t>количество экземпляров печатных изданий для старост сельских населенных пунктов</t>
  </si>
  <si>
    <t>количество граждан, принявших участие в заседаниях Совета старост населенных пунктов Ленинградской области</t>
  </si>
  <si>
    <t xml:space="preserve">количество социально ориентированных некоммерческих организаций, получивших субсидию на реализацию общественно значимых мероприятий в области улучшения морально-психологического состояния граждан, содействие духовному развитию личности </t>
  </si>
  <si>
    <t>количество граждан, принявших участие в Областной торжественной мемориальной акции «Мы родом не из детства, из войны»</t>
  </si>
  <si>
    <t>экземпляр</t>
  </si>
  <si>
    <t>НКО</t>
  </si>
  <si>
    <t>Количество установленных приборов учета холодного и горячего водоснабжения и электроэнергии в муниципальном жилищном фонде Киришского муниципального района</t>
  </si>
  <si>
    <t>15/520</t>
  </si>
  <si>
    <t>146/105,8</t>
  </si>
  <si>
    <t>144187/0,1</t>
  </si>
  <si>
    <t>2927/-2,1</t>
  </si>
  <si>
    <t>2432/-1,1</t>
  </si>
  <si>
    <t>400/-13,1</t>
  </si>
  <si>
    <t>50185/3,7</t>
  </si>
  <si>
    <t>48370/20,1</t>
  </si>
  <si>
    <t>уменьшение исковых заявлений произошло вследствие добровольного исполнения продавцами (исполнителями), направленных потребителем в их адрес претензий</t>
  </si>
  <si>
    <t>Уменьшение произошло в связи с изменениями возрастного состава объединений</t>
  </si>
  <si>
    <t>Снизилось общее количество мероприятий проводимых в сельских поселениях</t>
  </si>
  <si>
    <t>Высокая заболеваемость, карантин в детских садах</t>
  </si>
  <si>
    <t>В связи с увеличением перерывов между циклами производства</t>
  </si>
  <si>
    <t>Сокращение поголовья сельскохозяйственных животных в К(ф)Х в связи с недостатком кормов собственного производства</t>
  </si>
  <si>
    <t>Сокращение посевных площадей под картофелем в К(ф)Х</t>
  </si>
  <si>
    <t>В связи с отсутствием необходимости проведения обследования</t>
  </si>
  <si>
    <t xml:space="preserve">в связи с передачей в собственность муниципального образования помещений расположенных по адресу г. Кириши, пер. Школьный д. 3. Данные помещения планируются передать работникам бюджетной сферы. </t>
  </si>
  <si>
    <t>Показатель невозможно оценить, в связи с отсутствием статистических данных</t>
  </si>
  <si>
    <t>За предыдущий год - 100; за 1 полугодие 2017 года 145</t>
  </si>
  <si>
    <t>муниципального образования  Киришский муниципальный район Ленинградской области за  1 полугодие 2018 года</t>
  </si>
  <si>
    <t>на 2018 год (тыс. руб.)</t>
  </si>
  <si>
    <t>Фактический объем финансирования за 1 полугодие 2018 года</t>
  </si>
  <si>
    <t>Выполнено на отчетную дату на 30.06.2018г.</t>
  </si>
  <si>
    <t xml:space="preserve">Муниципальная программа «Развитие физической культуры и спорта в Киришском муниципальном районе» </t>
  </si>
  <si>
    <t>Создание условий для занятий физической культурой и спортом</t>
  </si>
  <si>
    <t>Проведение Спартакиады сельских поселений Киришского муниципального района</t>
  </si>
  <si>
    <t>Реализация Общероссийского проекта "Мини-футбол в школу" на территории Киришского муниципального района</t>
  </si>
  <si>
    <t>Участие команд Киришского района (победители районных соревнований) в соревнованиях по мини-футболу в рамках Общероссийского проекта "Мини-футбол в школу"</t>
  </si>
  <si>
    <t>Участие команд  Киришского муниципального района в Сельских спортивных играх  Ленинградской области</t>
  </si>
  <si>
    <t>Участие команд района во Всероссийских и Областных соревнованиях</t>
  </si>
  <si>
    <t>Участие команд сельских поселений в муниципальных этапах  Всероссийской массовой лыжной гонки «Лыжня России», «Кросс нации», в легкоатлетическом пробеге в честь Дня Победы, в мероприятиях, посвященных Дню физкультурника</t>
  </si>
  <si>
    <t>Участие команд района в Президентских играх и туристическом слете</t>
  </si>
  <si>
    <t>Развитие технических видов спорта</t>
  </si>
  <si>
    <t>Развитие адаптивной физической культуры и спорта для лиц с ограниченными возможностями здоровья и инвалидов</t>
  </si>
  <si>
    <t>Улучшение обеспечения инвалидов физкультурно-оздоровительными и спортивными услугами</t>
  </si>
  <si>
    <t>Развитие спортивной инфраструктуры</t>
  </si>
  <si>
    <t>1.1.9</t>
  </si>
  <si>
    <t>МКУ «ЦАХО»</t>
  </si>
  <si>
    <t>МАУДО "Киришский Дворец творчества им. Л.Н. Маклаковой"</t>
  </si>
  <si>
    <t>МАУДО «Киришский Дворец творчества   им. Л.Н. Маклаковой, МКУ «ЦАХО»</t>
  </si>
  <si>
    <t>Участие команд района в соревнованиях Лиги школьного спорта Ленинградской области в рамках реализации проекта
 «Детский спорт»</t>
  </si>
  <si>
    <t>1.2.</t>
  </si>
  <si>
    <t>1.2.1.</t>
  </si>
  <si>
    <t>1.3.</t>
  </si>
  <si>
    <t>Муниципальная программа «Повышение качества и эффективности управления муниципальными финансами и муниципальным долгом  в Киришском муниципальном районе»</t>
  </si>
  <si>
    <t>Подпрограмма  «Создание условий для обеспечения сбалансированности и устойчивости бюджетов муниципальных образований Киришского муниципального района»</t>
  </si>
  <si>
    <t xml:space="preserve">Обеспечение сбалансированности и устойчивости бюджетов муниципальных образований Киришского муниципального района </t>
  </si>
  <si>
    <t>Подпрограмма  «Повышение качества управления муниципальными финансами»</t>
  </si>
  <si>
    <t>Обеспечение бюджетного процесса в муниципальных образованиях</t>
  </si>
  <si>
    <t>Подпрограмма «Управление муниципальным долгом»</t>
  </si>
  <si>
    <t xml:space="preserve">Обслуживание муниципального долга и исполнение долговых обязательств </t>
  </si>
  <si>
    <t>Дотации на выравнивание бюджетной обеспеченности бюджетов муниципальных образований Киришского муниципального района</t>
  </si>
  <si>
    <t>Иные  межбюджетные трансферты на поддержку муниципальных образований по развитию общественной инфраструктуры муниципального значения</t>
  </si>
  <si>
    <t>2.1.1.1</t>
  </si>
  <si>
    <t>2.1.1.2</t>
  </si>
  <si>
    <t>2.1.1.3</t>
  </si>
  <si>
    <t>2.1.1.4</t>
  </si>
  <si>
    <t>2.2.1.1</t>
  </si>
  <si>
    <t>2.3.</t>
  </si>
  <si>
    <t>2.3.1</t>
  </si>
  <si>
    <t>Муниципальная программа «Безопасность Киришского муниципального района»</t>
  </si>
  <si>
    <t>Подпрограмма «Повышение безопасности дорожного движения»</t>
  </si>
  <si>
    <t>Повышение правового сознания и предупреждение опасного поведения  участников дорожного движения.</t>
  </si>
  <si>
    <t>Разработка и изготовление материалов, средств наглядной агитации, печатной и иной продукции, направленной на пропаганду БДД</t>
  </si>
  <si>
    <t>Подпрограмма «Обеспечение правопорядка и профилактика правонарушений»</t>
  </si>
  <si>
    <t>Эксплуатация системы  «Безопасный город»</t>
  </si>
  <si>
    <t>Подпрограмма «Предупреждение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объектах»</t>
  </si>
  <si>
    <t xml:space="preserve">Организация и осуществление мероприятий по гражданской обороне, защите населения и территории от чрезвычайных ситуаций природного и техногенного характера </t>
  </si>
  <si>
    <t>Мониторинг атмосферного воздуха</t>
  </si>
  <si>
    <t>МОУ "КСОШ №1" им. С.Н. Ульянова, МДОУ "Детский сад №12"</t>
  </si>
  <si>
    <t>МКУ "УЗНТ"</t>
  </si>
  <si>
    <t>3.2.</t>
  </si>
  <si>
    <t>3.2.1</t>
  </si>
  <si>
    <t>3.3.</t>
  </si>
  <si>
    <t>3.3.1</t>
  </si>
  <si>
    <t>3.3.2</t>
  </si>
  <si>
    <t>Муниципальная программа «Стимулирование экономической активности Киришского муниципального района»</t>
  </si>
  <si>
    <t xml:space="preserve"> Подпрограмма «Развитие малого, среднего предпринимательства и потребительского рынка» </t>
  </si>
  <si>
    <t xml:space="preserve"> Расширение доступа субъектов малого и среднего предпринимательства к финансовым ресурсам, развитие системы микрофинансирования</t>
  </si>
  <si>
    <t>Предоставление субсидий некоммерческим организациям,                     не являющимся государственными (муниципальными) учреждениями,                в целях создания и развития системы микрофинансирования</t>
  </si>
  <si>
    <t>Предоставление субсидий субъектам малого предпринимательства, действующим менее одного года, на организацию предпринимательской деятельности</t>
  </si>
  <si>
    <t>Предоставление субсидий целевой группе субъектов малого и среднего предпринимательства на осуществление предпринимательской деятельности</t>
  </si>
  <si>
    <t>Повышение квалификации сотрудников организаций муниципальной инфраструктуры поддержки малого и среднего предпринимательства</t>
  </si>
  <si>
    <t>Организация участия субъектов малого и среднего предпринимательства в выставочно-ярмарочных мероприятиях, в том числе в составе коллективных стендов</t>
  </si>
  <si>
    <t>Поддержка народных художественных промыслов и ремесел</t>
  </si>
  <si>
    <t>Организация и проведение ярмарочных мероприятий</t>
  </si>
  <si>
    <t>Имущественная поддержка субъектов малого и среднего предпринимательства</t>
  </si>
  <si>
    <t>Мониторинг деятельности субъектов малого и среднего предпринимательства</t>
  </si>
  <si>
    <t>Обеспечение деятельности организаций муниципальной инфраструктуры по поддержке малого и среднего предпринимательства</t>
  </si>
  <si>
    <t>Обеспечение коллективными средствами размещения и предприятиями сферы туризма</t>
  </si>
  <si>
    <t>Привлечение субъектов малого и среднего предпринимательства к осуществлению деятельности в сфере социального предпринимательства</t>
  </si>
  <si>
    <t>Подпрограмма «Социально-экономическое развитие территории»</t>
  </si>
  <si>
    <t>Мониторинг социально-экономического развития муниципального образования</t>
  </si>
  <si>
    <t>Стипендиальное обеспечение обучающихся в высших учебных заведениях</t>
  </si>
  <si>
    <t>Стимулирование трудовой деятельности работников учреждений социальной сферы</t>
  </si>
  <si>
    <t>Обеспечение равной доступности общественного автомобильного транспорта, осуществляющего регулярные пассажирские перевозки по муниципальным маршрутам</t>
  </si>
  <si>
    <t>Повышение инвестиционной привлекательности муниципального образования Киришский муниципальный район Ленинградской области</t>
  </si>
  <si>
    <t>Подпрограмма «Развитие системы защиты прав потребителей»</t>
  </si>
  <si>
    <t>Обеспечение деятельности информационно-консультационного центра для потребителей</t>
  </si>
  <si>
    <t>4.1.1.1</t>
  </si>
  <si>
    <t>4.1.1.2</t>
  </si>
  <si>
    <t>4.1.1.3</t>
  </si>
  <si>
    <t>4.2</t>
  </si>
  <si>
    <t>4.3</t>
  </si>
  <si>
    <t>4.3.1</t>
  </si>
  <si>
    <t>Муниципальная программа  «Устойчивое общественное развитие Киришского муниципального района»</t>
  </si>
  <si>
    <t>Подпрограмма «Молодежь Киришского муниципального района»</t>
  </si>
  <si>
    <t>Работа с молодежью по различным направлениям молодежной политики</t>
  </si>
  <si>
    <t>Районный фестиваль «Молодежное лето»</t>
  </si>
  <si>
    <t>Участие в Молодежном форуме Ленинградской области</t>
  </si>
  <si>
    <t>Молодежный форум Киришского района</t>
  </si>
  <si>
    <t>Проведение добровольческих акций</t>
  </si>
  <si>
    <t>Реализация проекта Молодежного Совета при главе администрации Киришского района «Киришский квест»</t>
  </si>
  <si>
    <t>Муниципальный этап конкурса «Доброволец Ленинградской области»</t>
  </si>
  <si>
    <t>Реализация проекта Молодежного Совета при главе администрации Киришского района «Конкурс молодого бойца»</t>
  </si>
  <si>
    <t>Организация и проведение ярмарки молодежных инициатив</t>
  </si>
  <si>
    <t>Реализация проекта Молодежного Совета при главе администрации Киришского района «Турнир по дворовому футболу среди молодежи»</t>
  </si>
  <si>
    <t>Районный конкурс на лучший молодежный клуб по месту жительства</t>
  </si>
  <si>
    <t>Поддержка районного информационного-консультационного Клуба молодой семьи</t>
  </si>
  <si>
    <t>Награждение детей, рожденных на Киришской земле</t>
  </si>
  <si>
    <t>Торжественные регистрации для новорожденных</t>
  </si>
  <si>
    <t>Семинары (круглые столы) по вопросам социализации и самореализации молодежи Киришского района</t>
  </si>
  <si>
    <t>Участие в федеральных и региональных образовательных проектах</t>
  </si>
  <si>
    <t>Участие в молодежном туристическом слете Ленинградской области</t>
  </si>
  <si>
    <t>Социальная реклама</t>
  </si>
  <si>
    <t>Поездка детей на новогоднюю елку</t>
  </si>
  <si>
    <t>Поездка в Санкт-Петербург и Ленинградскую область на региональный этап олимпиады школьников</t>
  </si>
  <si>
    <t>Поездка в Санкт-Петербург и Ленинградскую область на чествование выпускников</t>
  </si>
  <si>
    <t>Слет и учебные сборы для одаренных детей Киришского муниципального района</t>
  </si>
  <si>
    <t>Награждение победителей олимпиад</t>
  </si>
  <si>
    <t>Чествование выпускников, окончивших образовательные учреждения с аттестатом особого образца с отличием и лауреатов премий президента и стипендиатов губернатора Ленинградской области</t>
  </si>
  <si>
    <t>Проведение гимназических чтений</t>
  </si>
  <si>
    <t>Конкурс «Природа твой дом»</t>
  </si>
  <si>
    <t>Акция «День без табака»</t>
  </si>
  <si>
    <t>Конкурс юных экологов «Знатоки природы»</t>
  </si>
  <si>
    <t>Районный слет друзей «Я, ты, он, она вместе целая страна»</t>
  </si>
  <si>
    <t>Турслет «Этой дружбе нет преград»</t>
  </si>
  <si>
    <t>Программа для дневных оздоровительных лагерей «Хоровод друзей»</t>
  </si>
  <si>
    <t>Районная школа организаторского мастерства»</t>
  </si>
  <si>
    <t>Программа «Лето 2017»</t>
  </si>
  <si>
    <t>Конференция, посвященная «Международному Дню Охраны Биоразнообразия»</t>
  </si>
  <si>
    <t>Стипендии талантливым детям</t>
  </si>
  <si>
    <t>Конкурс «Школа будущего»</t>
  </si>
  <si>
    <t>Конкурс лидеров ученического самоуправления</t>
  </si>
  <si>
    <t>МАУДО «МУК»</t>
  </si>
  <si>
    <t>МАУДО «Киришский Дворец творчества им.Л.Н.Маклаковой»</t>
  </si>
  <si>
    <t>Гражданско-патриотическое воспитание молодежи</t>
  </si>
  <si>
    <t>Организация и проведение конкурса проектов учащейся и студенческой молодежи</t>
  </si>
  <si>
    <t>Организация экскурсии по мемориальным комплексам и памятным местам Ленинградской области для победителей и призеров конкурсных мероприятий проекта</t>
  </si>
  <si>
    <t>Участие в областном Фестивале молодых избирателей</t>
  </si>
  <si>
    <t>Зарница</t>
  </si>
  <si>
    <t>Районный фестиваль знаменных групп</t>
  </si>
  <si>
    <t>Учебные сборы</t>
  </si>
  <si>
    <t>Районный и областной Северо-Западный финал детско-юношеской оборонно-спортивной игры «Зарница-2018»</t>
  </si>
  <si>
    <t>5.1.1.1</t>
  </si>
  <si>
    <t>5.1.1.2</t>
  </si>
  <si>
    <t>5.1.1.3</t>
  </si>
  <si>
    <t>5.1.1.4</t>
  </si>
  <si>
    <t>5.1.1.5</t>
  </si>
  <si>
    <t>5.1.1.6</t>
  </si>
  <si>
    <t>5.1.1.7</t>
  </si>
  <si>
    <t>5.1.1.8</t>
  </si>
  <si>
    <t>5.1.1.9</t>
  </si>
  <si>
    <t>5.1.1.10</t>
  </si>
  <si>
    <t>5.1.1.11</t>
  </si>
  <si>
    <t>5.1.1.12</t>
  </si>
  <si>
    <t>5.1.1.13</t>
  </si>
  <si>
    <t>5.1.1.14</t>
  </si>
  <si>
    <t>5.1.1.15</t>
  </si>
  <si>
    <t>5.1.1.16</t>
  </si>
  <si>
    <t>5.1.1.17</t>
  </si>
  <si>
    <t>5.1.1.18</t>
  </si>
  <si>
    <t>5.1.1.19</t>
  </si>
  <si>
    <t>5.1.1.20</t>
  </si>
  <si>
    <t>5.1.1.21</t>
  </si>
  <si>
    <t>5.1.1.22</t>
  </si>
  <si>
    <t>5.1.1.23</t>
  </si>
  <si>
    <t>5.1.1.24</t>
  </si>
  <si>
    <t>5.1.1.25</t>
  </si>
  <si>
    <t>5.1.1.26</t>
  </si>
  <si>
    <t>5.1.1.27</t>
  </si>
  <si>
    <t>5.1.1.28</t>
  </si>
  <si>
    <t>5.1.1.29</t>
  </si>
  <si>
    <t>5.1.1.30</t>
  </si>
  <si>
    <t>5.1.1.31</t>
  </si>
  <si>
    <t>5.1.1.32</t>
  </si>
  <si>
    <t>5.1.1.33</t>
  </si>
  <si>
    <t>5.1.1.34</t>
  </si>
  <si>
    <t>5.1.1.35</t>
  </si>
  <si>
    <t>5.1.1.36</t>
  </si>
  <si>
    <t>5.1.1.37</t>
  </si>
  <si>
    <t>5.1.2.1</t>
  </si>
  <si>
    <t>5.1.2.2</t>
  </si>
  <si>
    <t>5.1.2.3</t>
  </si>
  <si>
    <t>5.1.2.4</t>
  </si>
  <si>
    <t>5.1.2.5</t>
  </si>
  <si>
    <t>5.1.2.6</t>
  </si>
  <si>
    <t>5.1.2.7</t>
  </si>
  <si>
    <t>Профилактика асоциального поведения в молодежной среде</t>
  </si>
  <si>
    <t>Изготовление и распространение социальной рекламы по профилактике асоциального поведения</t>
  </si>
  <si>
    <t>Проведение акций по профилактике асоциального поведения</t>
  </si>
  <si>
    <t>Подписка периодических печатных изданий по тематике Нарконет (12+)</t>
  </si>
  <si>
    <t>Подготовка и проведение семинаров по вопросам профилактики наркозависимости, а также участие в семинарах и совещаниях по данному вопросу</t>
  </si>
  <si>
    <t>Районный конкурс творческих работ учащихся «Я выбираю»</t>
  </si>
  <si>
    <t>Муниципальный конкурс школьных трудовых отрядов</t>
  </si>
  <si>
    <t>Акция «Класс свободный от курения»</t>
  </si>
  <si>
    <t>День здоровья</t>
  </si>
  <si>
    <t xml:space="preserve">Организация и проведение мероприятий, акций, направленных на профилактику наркомании, правонарушений и рискованного поведения в молодежной среде </t>
  </si>
  <si>
    <t>Разработка, изготовление профилактических материалов, средств наглядной агитации, печатной и иной продукции, направленной на профилактику наркомании и пропаганду здорового образа жизни</t>
  </si>
  <si>
    <t>Развитие учебной базы и материально-технической базы спортивных залов, благоустройство, ремонт, реконструкция спортивных залов, пришкольных стадионов и игровых площадок</t>
  </si>
  <si>
    <t>5.1.3.1</t>
  </si>
  <si>
    <t>5.1.3.2</t>
  </si>
  <si>
    <t>5.1.3.3</t>
  </si>
  <si>
    <t>5.1.3.4</t>
  </si>
  <si>
    <t>5.1.3.5</t>
  </si>
  <si>
    <t>5.1.3.6</t>
  </si>
  <si>
    <t>5.1.3.7</t>
  </si>
  <si>
    <t>5.1.3.8</t>
  </si>
  <si>
    <t>5.1.3.9</t>
  </si>
  <si>
    <t>5.1.3.10</t>
  </si>
  <si>
    <t>5.1.3.11</t>
  </si>
  <si>
    <t>Подпрограмма «Создание условий для эффективного выполнения органами местного самоуправления своих полномочий»</t>
  </si>
  <si>
    <t>5.2</t>
  </si>
  <si>
    <t>Содействие информированию населения в средствах массовой информации</t>
  </si>
  <si>
    <t xml:space="preserve"> Содержание портала-страницы Киришского муниципального района в информационно-коммуникационной сети Интернет </t>
  </si>
  <si>
    <t>5.2.1.1</t>
  </si>
  <si>
    <t>5.2.1.2</t>
  </si>
  <si>
    <t>5.2.1.3</t>
  </si>
  <si>
    <t>5.2.1.4</t>
  </si>
  <si>
    <t>Подписка на газеты "Киришский факел" и "Любимый город Кириши" старостам сельских населенных пунктов</t>
  </si>
  <si>
    <t>Организация участия делегации Киришского района на расширенное заседание Совета старост населенных пунктов Ленинградской области</t>
  </si>
  <si>
    <t>Поддержка социально ориентированных некоммерческих организаций</t>
  </si>
  <si>
    <t>Субсидия на поддержку социально ориентированных некоммерческих организаций</t>
  </si>
  <si>
    <t>Организация участия делегации Киришского района на Областную торжественную мемориальную акцию «Мы родом не из детства, из войны»</t>
  </si>
  <si>
    <t>Содействие депутату Законодательного собрания Ленинградской области</t>
  </si>
  <si>
    <t xml:space="preserve">Участие в деятельности Совета муниципальных образований </t>
  </si>
  <si>
    <t xml:space="preserve">Гармонизация межнациональных и межконфессиональных отношений </t>
  </si>
  <si>
    <t>Обучение и повышение квалификации кадров муниципальной службы</t>
  </si>
  <si>
    <t>Обеспечение информационной безопасности</t>
  </si>
  <si>
    <t>Содействие работе Территориальной избирательной комиссии</t>
  </si>
  <si>
    <t>5.2.2.1</t>
  </si>
  <si>
    <t>5.2.2.2</t>
  </si>
  <si>
    <t>5.2.3</t>
  </si>
  <si>
    <t>5.2.3.1</t>
  </si>
  <si>
    <t>5.2.3.2</t>
  </si>
  <si>
    <t>5.2.4</t>
  </si>
  <si>
    <t>5.2.5</t>
  </si>
  <si>
    <t>5.2.6</t>
  </si>
  <si>
    <t>5.2.7</t>
  </si>
  <si>
    <t>5.2.8</t>
  </si>
  <si>
    <t>5.2.9</t>
  </si>
  <si>
    <t>Подпрограмма «Информирование  о социально-экономическом развитии Киришского муниципального района»</t>
  </si>
  <si>
    <t>Поддержка печатных средств массовой информации, освещающих социально-экономическое развитие Киришского муниципального района</t>
  </si>
  <si>
    <t xml:space="preserve">Поддержка теле-, радио-коммуникационных средств массовой информации, освещающих социально-экономическое развитие Киришского муниципального района </t>
  </si>
  <si>
    <t>Содействие информированию населения о социально значимых мероприятиях</t>
  </si>
  <si>
    <t>Подпрограмма «Организация похоронного дела на территории Киришского муниципального района»</t>
  </si>
  <si>
    <t>Обеспечение функционирования специализированной службы по вопросам похоронного дела</t>
  </si>
  <si>
    <t>Содержание мест захоронения</t>
  </si>
  <si>
    <t>5.3</t>
  </si>
  <si>
    <t>5.3.3</t>
  </si>
  <si>
    <t>5.4</t>
  </si>
  <si>
    <t>МП "ИЦ "Кириши"</t>
  </si>
  <si>
    <t>СОНКО</t>
  </si>
  <si>
    <t>Управляющий делами администрации Киришского муниципального района</t>
  </si>
  <si>
    <t>МКУ "КРУ"</t>
  </si>
  <si>
    <t>Муниципальная программа "Социальная поддержка отдельных категорий граждан Киришского муниципального района"</t>
  </si>
  <si>
    <t>Подпрограмма «Совершенствование социальной поддержки семьи и детей»</t>
  </si>
  <si>
    <t>Обеспечение транспортными услугами</t>
  </si>
  <si>
    <t>Обеспечение детей новогодними подарками</t>
  </si>
  <si>
    <t>Обеспечение новогодними подарками детей, посещающих образовательные учреждения Киришского муниципального района</t>
  </si>
  <si>
    <t>Обеспечение новогодними подарками детей, не посещающих образовательные учреждения Киришского муниципального района</t>
  </si>
  <si>
    <t>6.1.10.1</t>
  </si>
  <si>
    <t>6.1.10.2</t>
  </si>
  <si>
    <t>Обеспечение равной доступности услуг общественного транспорта для учащихся общеобразовательных организаций из многодетных (приемных) семей</t>
  </si>
  <si>
    <t>Материальная помощь гражданам, имеющим звание "Почетный гражданин города Кириши"</t>
  </si>
  <si>
    <t>Ремонт инвалидной техники</t>
  </si>
  <si>
    <t>Обеспечение пенсионных прав лиц, замещавших муниципальные должности муниципальной службы муниципального образования Киришский муниципальный район Ленинградской области и должности муниципальной службы муниципального образования Киришский муниципальный район Ленинградской области</t>
  </si>
  <si>
    <t>Обеспечение пожилых людей и инвалидов транспортными услугами</t>
  </si>
  <si>
    <t>Ремонт помещений архива</t>
  </si>
  <si>
    <t>Обеспечение равной доступности услуг общественного транспорта для отдельных категорий граждан</t>
  </si>
  <si>
    <t>Обеспечение проведения капитального ремонта индивидуальных жилых домов</t>
  </si>
  <si>
    <t>6.2.15.1</t>
  </si>
  <si>
    <t>6.2.15.2</t>
  </si>
  <si>
    <t>6.2.18</t>
  </si>
  <si>
    <t>Организация и осуществление социального обслуживания населения</t>
  </si>
  <si>
    <t>Муниципальная программа "Современное образование в Киришском муниципальной районе"</t>
  </si>
  <si>
    <t>Подпрограмма "Развитие дошкольного образования"</t>
  </si>
  <si>
    <t>Обеспечение деятельности организаций дошкольного образования</t>
  </si>
  <si>
    <t xml:space="preserve"> Укрепление материально-технической базы организаций дошкольного образования</t>
  </si>
  <si>
    <t>Организация присмотра и ухода за ребенком в организациях дошкольного образования</t>
  </si>
  <si>
    <t xml:space="preserve"> Укрепление материально-технической базы организаций дошкольного образования, в том числе:</t>
  </si>
  <si>
    <t>МДОУ "Детский сад №1"</t>
  </si>
  <si>
    <t>Замена дверей на противопожарные</t>
  </si>
  <si>
    <t>Монтаж системы видеонаблюдения</t>
  </si>
  <si>
    <t>Монтаж системы наружного освещения территории учреждения</t>
  </si>
  <si>
    <t>Ремонт внутренних помещений</t>
  </si>
  <si>
    <t>7.1.2.1</t>
  </si>
  <si>
    <t>7.1.2.1.1</t>
  </si>
  <si>
    <t>МДОУ "Детский сад №3"</t>
  </si>
  <si>
    <t>7.1.2.1.2</t>
  </si>
  <si>
    <t>Монтаж системы наружного освещения территории учреждения с разработкой ПСД</t>
  </si>
  <si>
    <t>МДОУ "Детский сад №4 общеразвивающего вида"</t>
  </si>
  <si>
    <t>Замена ограждения территории</t>
  </si>
  <si>
    <t>Ремонт косоуров лестниц</t>
  </si>
  <si>
    <t>Ремонт АПС и системы оповещения с разбивкой ПСД</t>
  </si>
  <si>
    <t>Замена оконных блоков</t>
  </si>
  <si>
    <t>Благоустройство территории</t>
  </si>
  <si>
    <t>Замена двери на противопожарную в прачечной</t>
  </si>
  <si>
    <t>Ремонт санузла группы</t>
  </si>
  <si>
    <t xml:space="preserve">МДОУ "Детский сад № 5" </t>
  </si>
  <si>
    <t>Ремонт прачечной</t>
  </si>
  <si>
    <t>Ремонт физкультурного зала</t>
  </si>
  <si>
    <t>Ремонт фасада, цоколя и навесов</t>
  </si>
  <si>
    <t xml:space="preserve">МАДОУ "Детский сад № 6" </t>
  </si>
  <si>
    <t>Установка дверей с доводчиком</t>
  </si>
  <si>
    <t>Замена ограждения</t>
  </si>
  <si>
    <t xml:space="preserve">МАДОУ "Детский сад № 11" </t>
  </si>
  <si>
    <t xml:space="preserve">МДОУ "Детский сад № 12" </t>
  </si>
  <si>
    <t>Приобретение основных средств и материальных запасов</t>
  </si>
  <si>
    <t xml:space="preserve">МАДОУ "Детский сад № 14" </t>
  </si>
  <si>
    <t>Установка экранов на радиаторы</t>
  </si>
  <si>
    <t xml:space="preserve">МДОУ "Детский сад № 15" </t>
  </si>
  <si>
    <t>Монтаж ограждения на запасной выход</t>
  </si>
  <si>
    <t>Ремонт помещений медицинского блока</t>
  </si>
  <si>
    <t xml:space="preserve">МАДОУ "Детский сад № 16" </t>
  </si>
  <si>
    <t>Замена поддона</t>
  </si>
  <si>
    <t>Обследование кровли</t>
  </si>
  <si>
    <t>Замена мойки</t>
  </si>
  <si>
    <t xml:space="preserve">МДОУ "Детский сад № 17 компенсирующего вида" </t>
  </si>
  <si>
    <t>Ремонт внутренних помещений с заменой окон</t>
  </si>
  <si>
    <t xml:space="preserve">МДОУ "Детский сад № 18 общеразвивающего вида" </t>
  </si>
  <si>
    <t>Спиливание и корчевание деревьев</t>
  </si>
  <si>
    <t>Ремонт медицинского кабинета</t>
  </si>
  <si>
    <t xml:space="preserve">МДОУ "Детский сад № 19" </t>
  </si>
  <si>
    <t>Замена оконных блоков на лестничных клетках</t>
  </si>
  <si>
    <t>Устройство заземления</t>
  </si>
  <si>
    <t>Замена ВРУ</t>
  </si>
  <si>
    <t xml:space="preserve">МДОУ "Детский сад № 20" </t>
  </si>
  <si>
    <t xml:space="preserve">МДОУ "Детский сад № 21 общеразвивающего вида" </t>
  </si>
  <si>
    <t xml:space="preserve">МДОУ "Детский сад № 22" </t>
  </si>
  <si>
    <t>Ремонт крылец</t>
  </si>
  <si>
    <t xml:space="preserve">МДОУ "Детский сад № 23" </t>
  </si>
  <si>
    <t xml:space="preserve">Ремонт системы электроснабжения </t>
  </si>
  <si>
    <t>Приобретение основных  средств и материальных  запасов</t>
  </si>
  <si>
    <t xml:space="preserve">МДОУ "Детский сад № 24" </t>
  </si>
  <si>
    <t>Разработка ПСД на ремонт АПС и системы оповещения</t>
  </si>
  <si>
    <t xml:space="preserve">МДОУ "Детский сад № 25" </t>
  </si>
  <si>
    <t>Ремонт внутренних помещений с заменой окон и дверных проемов</t>
  </si>
  <si>
    <t>МДОУ "Детский сад № 26"</t>
  </si>
  <si>
    <t xml:space="preserve">МДОУ "Детский сад № 27" </t>
  </si>
  <si>
    <t xml:space="preserve">МДОУ "Детский сад № 28" </t>
  </si>
  <si>
    <t xml:space="preserve">МАДОУ "Детский сад № 29" </t>
  </si>
  <si>
    <t>Установка домофона</t>
  </si>
  <si>
    <t>Ремонт фасада здания</t>
  </si>
  <si>
    <t>Разработка ПСД на внутреннее электроснабжение</t>
  </si>
  <si>
    <t>Разработка ПСД наружного освещения  территории учреждения</t>
  </si>
  <si>
    <t>Обработка огнезащитным составом лестничных маршей</t>
  </si>
  <si>
    <t>Ремонт АПС и системы оповещения с разработкой ПСД</t>
  </si>
  <si>
    <t>Ремонт АПС и  системы оповещения  с разработкой ПСД</t>
  </si>
  <si>
    <t>Благоустройство территории (асфальтирование, замена ограждения,  ремонт веранд)</t>
  </si>
  <si>
    <t>Замена перегородки с установкой противопожарной двери</t>
  </si>
  <si>
    <t>Ремонт инженерных сетей (канализация, ГВС, ХВС)</t>
  </si>
  <si>
    <t>7.1.2.1.3</t>
  </si>
  <si>
    <t>7.1.2.1.4</t>
  </si>
  <si>
    <t>7.1.2.1.5</t>
  </si>
  <si>
    <t>7.1.2.1.6</t>
  </si>
  <si>
    <t>7.1.2.1.7</t>
  </si>
  <si>
    <t>7.1.2.1.8</t>
  </si>
  <si>
    <t>7.1.2.1.9</t>
  </si>
  <si>
    <t>7.1.2.1.10</t>
  </si>
  <si>
    <t>7.1.2.1.11</t>
  </si>
  <si>
    <t>7.1.2.1.12</t>
  </si>
  <si>
    <t>7.1.2.1.13</t>
  </si>
  <si>
    <t>7.1.2.1.14</t>
  </si>
  <si>
    <t>7.1.2.1.15</t>
  </si>
  <si>
    <t>7.1.2.1.16</t>
  </si>
  <si>
    <t>7.1.2.1.17</t>
  </si>
  <si>
    <t>7.1.2.1.18</t>
  </si>
  <si>
    <t>7.1.2.1.19</t>
  </si>
  <si>
    <t>7.1.2.1.20</t>
  </si>
  <si>
    <t>7.1.2.1.21</t>
  </si>
  <si>
    <t>7.1.2.1.22</t>
  </si>
  <si>
    <t>7.1.2.1.23</t>
  </si>
  <si>
    <t>7.1.2.1.24</t>
  </si>
  <si>
    <t>Аварийные работы в организациях дошкольного образования</t>
  </si>
  <si>
    <t>Развитие общественной инфраструктуры   муниципального значения, в том числе:</t>
  </si>
  <si>
    <t>7.1.2.2</t>
  </si>
  <si>
    <t>Проведение ремонтных работ в детских туалетных комнатах</t>
  </si>
  <si>
    <t>Приобретение и установка теневых навесов (веранд)</t>
  </si>
  <si>
    <t>Приобретение и установка малых игровых форм на детские площадки</t>
  </si>
  <si>
    <t>Изготовление и монтаж ограждения на детских площадках</t>
  </si>
  <si>
    <t>7.1.2.2.1</t>
  </si>
  <si>
    <t>7.1.2.2.2</t>
  </si>
  <si>
    <t>7.1.2.2.3</t>
  </si>
  <si>
    <t>Подпрограмма "Развитие начального общего, основного общего и среднего  образования"</t>
  </si>
  <si>
    <t>Обеспечение деятельности организаций общего образования</t>
  </si>
  <si>
    <t>Укрепление материально-технической базы организаций общего образования, в том числе:</t>
  </si>
  <si>
    <t>МОУ "КСОШ № 1 им. С.Н. Ульянова"</t>
  </si>
  <si>
    <t>Ремонт крыльца</t>
  </si>
  <si>
    <t>Разработка и экспертиза ПСД</t>
  </si>
  <si>
    <t>Капитальный ремонт спортивной площадки</t>
  </si>
  <si>
    <t>Замена пожарной лестницы</t>
  </si>
  <si>
    <t>МОУ "КСОШ № 2"</t>
  </si>
  <si>
    <t>Софинансирование на реновацию</t>
  </si>
  <si>
    <t>Демонтаж теплицы</t>
  </si>
  <si>
    <t>МОУ "КСОШ № 3"</t>
  </si>
  <si>
    <t>Устройство дренажной системы</t>
  </si>
  <si>
    <t>МОУ "Гимназия" г. Кириши</t>
  </si>
  <si>
    <t>Обслуживание спортивной площадки</t>
  </si>
  <si>
    <t>МОУ "КСОШ № 6"</t>
  </si>
  <si>
    <t xml:space="preserve">Ремонт внутренних помещений </t>
  </si>
  <si>
    <t>Ремонт кровли</t>
  </si>
  <si>
    <t>ремонт гардероба</t>
  </si>
  <si>
    <t>МОУ "КСОШ № 7"</t>
  </si>
  <si>
    <t>Замена труб центрального водопровода</t>
  </si>
  <si>
    <t>Оборудование площадки для мусорных баков</t>
  </si>
  <si>
    <t>Монтаж наружного освещения территории</t>
  </si>
  <si>
    <t>МОУ "КСОШ № 8"</t>
  </si>
  <si>
    <t>МОУ "Киришский лицей"</t>
  </si>
  <si>
    <t>Ремонт ограждения</t>
  </si>
  <si>
    <t>МОУ "Будогощская СОШ"</t>
  </si>
  <si>
    <t>Устройство вентиляции</t>
  </si>
  <si>
    <t>Испытание ограждения кровли</t>
  </si>
  <si>
    <t>Испытание пожарных лестниц</t>
  </si>
  <si>
    <t xml:space="preserve">Ремонт лестничных маршей </t>
  </si>
  <si>
    <t>Устройство ограждения септика</t>
  </si>
  <si>
    <t>МОУ "Глажевская СОШ"</t>
  </si>
  <si>
    <t>Установка тревожной сигнализации</t>
  </si>
  <si>
    <t>МОУ "Пчевская СОШ им. Садыка Джумабаева"</t>
  </si>
  <si>
    <t>Ремонт системы электроснабжения</t>
  </si>
  <si>
    <t>Ремонт крыльца и козырька главного входа</t>
  </si>
  <si>
    <t>МОУ "Пчевжинская СОШ"</t>
  </si>
  <si>
    <t>Установка защитных экранов на радиаторах отопления</t>
  </si>
  <si>
    <t>МОУ "Кусинская СОШ"</t>
  </si>
  <si>
    <t>Установка ограждений на отопительные приборы</t>
  </si>
  <si>
    <t>Ремонт пищеблока, столовой и подсобных помещений</t>
  </si>
  <si>
    <t>Снос (демонтаж) здания склада</t>
  </si>
  <si>
    <t>Аварийные работы в организациях общего  образования</t>
  </si>
  <si>
    <t xml:space="preserve">Создание в общеобразовательных организациях, расположенных в сельской местности, условий для занятий физической культурой и спортом </t>
  </si>
  <si>
    <t>Ремонт спортивного зала</t>
  </si>
  <si>
    <t>Ремонт крыльца запасного выхода из спортивного зала с заменой двери, ремонт кабинетов</t>
  </si>
  <si>
    <t>Ремонт пищеблока и столовой</t>
  </si>
  <si>
    <t>Приобретение мебели для библиотеки</t>
  </si>
  <si>
    <t>Ремонт библиотеки</t>
  </si>
  <si>
    <t>Развитие электронного и дистанционного обучения</t>
  </si>
  <si>
    <t>Обеспечение бесплатным питанием обучающихся в общеобразовательных учреждениях</t>
  </si>
  <si>
    <t>Организация работы школьных лесничеств</t>
  </si>
  <si>
    <t>Устройство ограждающих экранов на радиаторы</t>
  </si>
  <si>
    <t>Подводка холодного водоснабжения в кабинеты</t>
  </si>
  <si>
    <t xml:space="preserve">Ремонт АПС и системы оповещения с разработкой ПСД </t>
  </si>
  <si>
    <t>Устройство защитных  коробов на трубы системы отопления</t>
  </si>
  <si>
    <t>Огнезащитная обработка деревянных стропил кровли</t>
  </si>
  <si>
    <t>Установка доводчиков  на противопожарные двери на путях эвакуации</t>
  </si>
  <si>
    <t>Установка ограждающих устройств на радиаторы</t>
  </si>
  <si>
    <t>Замена двери на противопожарную в складском помещении</t>
  </si>
  <si>
    <t>7.2</t>
  </si>
  <si>
    <t>7.2.2.1</t>
  </si>
  <si>
    <t>7.2.2.1.1</t>
  </si>
  <si>
    <t>7.2.2.1.2</t>
  </si>
  <si>
    <t>7.2.2.1.3</t>
  </si>
  <si>
    <t>7.2.2.1.4</t>
  </si>
  <si>
    <t>7.2.2.1.5</t>
  </si>
  <si>
    <t>7.2.2.1.6</t>
  </si>
  <si>
    <t>7.2.2.1.7</t>
  </si>
  <si>
    <t>7.2.2.1.8</t>
  </si>
  <si>
    <t>7.2.2.1.9</t>
  </si>
  <si>
    <t>7.2.2.1.10</t>
  </si>
  <si>
    <t>7.2.2.1.11</t>
  </si>
  <si>
    <t>7.2.2.1.12</t>
  </si>
  <si>
    <t>7.2.2.1.13</t>
  </si>
  <si>
    <t>7.2.2.1.14</t>
  </si>
  <si>
    <t>7.2.2.2</t>
  </si>
  <si>
    <t>7.2.2.2.1</t>
  </si>
  <si>
    <t>7.2.2.3</t>
  </si>
  <si>
    <t>7.2.2.3.1</t>
  </si>
  <si>
    <t>7.2.2.3.2</t>
  </si>
  <si>
    <t>7.2.2.3.3</t>
  </si>
  <si>
    <t>7.2.2.3.4</t>
  </si>
  <si>
    <t>Подпрограмма "Развитие дополнительного образования"</t>
  </si>
  <si>
    <t>Обеспечение деятельности организаций дополнительного образования</t>
  </si>
  <si>
    <t>МАУДО «Киришский Дворец творчества имени Л.Н.Маклаковой»</t>
  </si>
  <si>
    <t>Ремонт здания</t>
  </si>
  <si>
    <t>Установка пандуса</t>
  </si>
  <si>
    <t>МАУДО "Киришская ДЮСШ"</t>
  </si>
  <si>
    <t>МАУДО "МУК"</t>
  </si>
  <si>
    <t>Замена инженерных сетей электроснабжения</t>
  </si>
  <si>
    <t>МБУ "Киришский центр МППС"</t>
  </si>
  <si>
    <t>МАУДО "КДШИ"</t>
  </si>
  <si>
    <t>Содержание и обслуживание фонтана</t>
  </si>
  <si>
    <t>Огнезащитная обработка сцены и занавеса</t>
  </si>
  <si>
    <t>Ремонт санузла с заменой сантехнического оборудования</t>
  </si>
  <si>
    <t>Замена (установка) дверей на противопожарные</t>
  </si>
  <si>
    <t>Аварийные работы в организациях дополнительного  образования</t>
  </si>
  <si>
    <t>7.3</t>
  </si>
  <si>
    <t>7.3.2.1</t>
  </si>
  <si>
    <t>7.3.2.2</t>
  </si>
  <si>
    <t>7.3.2.3</t>
  </si>
  <si>
    <t>7.3.2.4</t>
  </si>
  <si>
    <t>7.3.2.5</t>
  </si>
  <si>
    <t>7.3.2.6</t>
  </si>
  <si>
    <t>Подпрограмма  "Развитие системы отдыха, оздоровления, занятости детей, подростков и молодежи"</t>
  </si>
  <si>
    <t>7.4</t>
  </si>
  <si>
    <t>Обеспечение деятельности организаций в системе оздоровления и отдыха детей</t>
  </si>
  <si>
    <t>Летняя занятость подростков</t>
  </si>
  <si>
    <t>7.5</t>
  </si>
  <si>
    <t>Обеспечение государственных гарантий для детей-сирот и детей, оставшихся без попечения родителей</t>
  </si>
  <si>
    <t>Обеспечение жилыми помещениями специализированного жилищного фонда детей-сирот и детей, оставшихся без попечения родителей</t>
  </si>
  <si>
    <t>Организации дошкольного образования</t>
  </si>
  <si>
    <t>Организации общего образования</t>
  </si>
  <si>
    <t>Организации дополнительного образования</t>
  </si>
  <si>
    <t xml:space="preserve">Организации общего образования, организации в системе оздоровления и отдыха детей </t>
  </si>
  <si>
    <t xml:space="preserve">Благоустройство территории </t>
  </si>
  <si>
    <t xml:space="preserve">Комитет по образованию Киришского муниципального района </t>
  </si>
  <si>
    <t>Иные межбюджетные трансферты на проведение непредвиденных, аварийно-восстановительных работ и других неотложных мероприятий, направленных на обеспечение устойчивого функционирования объектов жилищно-коммунального хозяйства и социальной сферы, мероприятий по благоустройству территорий, в области дорожной деятельности в отношении автомобильных дорог местного значения в границах населенных пунктов муниципальных образований Киришского муниципального района Ленинградской области</t>
  </si>
  <si>
    <t>Иные межбюджетные трансферты на меры по обеспечению сбалансированности бюджетов муниципальных образований Киришского муниципального района Ленинградской области</t>
  </si>
  <si>
    <t>Создание условий для обеспечения бюджетного процесса в муниципальных образований</t>
  </si>
  <si>
    <t>Всероссийский туристско-краеведческий конкурс «Отечество»</t>
  </si>
  <si>
    <t>Подготовка и опубликование материала о муниципальном образовании Киришский муниципальный район Ленинградской области в периодическом печатном издании - газета "Вести"</t>
  </si>
  <si>
    <t>Приобретение автотранспортного средства</t>
  </si>
  <si>
    <t>Муниципальная программа "Автомобильные дороги Киришского муниципального района"</t>
  </si>
  <si>
    <t>Содержание автомобильных дорог</t>
  </si>
  <si>
    <t>Содержание мостового перехода через р. Пчевжа и автодороги на подходах к нему между населенными пунктами д. Бестоголово и д. Горятино вне границ указанных населенных пунктов</t>
  </si>
  <si>
    <t>Содержание автодороги от д. Среднее Село до пересечения с границей Новгородской области на км 9+900</t>
  </si>
  <si>
    <t>Содержание дороги к д. Отрада</t>
  </si>
  <si>
    <t>8.1.1</t>
  </si>
  <si>
    <t>8.1.2</t>
  </si>
  <si>
    <t>8.1.3</t>
  </si>
  <si>
    <t>Подпрограмма «Библиотечное обслуживание и популяризация чтения»</t>
  </si>
  <si>
    <t xml:space="preserve"> Библиотечное обслуживание, методическое обеспечение библиотек муниципальных образований</t>
  </si>
  <si>
    <t>Библиотечное обслуживание, методическое обеспечение библиотек муниципальных образований</t>
  </si>
  <si>
    <t>Популяризация чтения и деятельности библиотек</t>
  </si>
  <si>
    <t>9.2</t>
  </si>
  <si>
    <t>Подпрограмма «Профессиональное искусство, народное творчество и культурно-досуговая деятельность»</t>
  </si>
  <si>
    <t xml:space="preserve">Создание условий для проведение культурно- массовых мероприятий </t>
  </si>
  <si>
    <t>Районный фестиваль "Захожские гуляния"</t>
  </si>
  <si>
    <t>Вокально-хоровая  Ассамблея</t>
  </si>
  <si>
    <t>Районный фестиваль "Ты у меня одна"</t>
  </si>
  <si>
    <t>Районный фестиваль военно-патриотической песни "Победа остается молодой"</t>
  </si>
  <si>
    <t>Реализация социально-культурного проекта "Сохранение и развитие киришского кружева</t>
  </si>
  <si>
    <t>Организация деятельности  культурно досуговых учреждений, поддержка самодеятельного народного творчества</t>
  </si>
  <si>
    <t>9.2.1.1</t>
  </si>
  <si>
    <t>9.2.1.2</t>
  </si>
  <si>
    <t>9.2.1.3</t>
  </si>
  <si>
    <t>9.2.1.4</t>
  </si>
  <si>
    <t>9.2.1.5</t>
  </si>
  <si>
    <t>9.2.1.6</t>
  </si>
  <si>
    <t>9.2.1.7</t>
  </si>
  <si>
    <t>9.2.1.8</t>
  </si>
  <si>
    <t>9.2.1.9</t>
  </si>
  <si>
    <t>9.2.1.10</t>
  </si>
  <si>
    <t>9.2.1.11</t>
  </si>
  <si>
    <t>9.2.1.12</t>
  </si>
  <si>
    <t>9.2.1.13</t>
  </si>
  <si>
    <t>9.2.1.14</t>
  </si>
  <si>
    <t>9.2.1.15</t>
  </si>
  <si>
    <t>9.2.1.16</t>
  </si>
  <si>
    <t>9.2.1.17</t>
  </si>
  <si>
    <t>9.2.1.18</t>
  </si>
  <si>
    <t>9.2.1.19</t>
  </si>
  <si>
    <t>9.2.1.19.1</t>
  </si>
  <si>
    <t>9.2.1.19.2</t>
  </si>
  <si>
    <t>9.2.1.20</t>
  </si>
  <si>
    <t>9.2.2.1</t>
  </si>
  <si>
    <t>9.2.2.2</t>
  </si>
  <si>
    <t>9.2.2.3</t>
  </si>
  <si>
    <t>9.2.2.4</t>
  </si>
  <si>
    <t>МАУК "МРБ Киришского муниципального района</t>
  </si>
  <si>
    <t xml:space="preserve">МКУ «ЦАХО», МАУДО "КДШИ", МАУДО "Киришский Дворец творчества им. Л.Н. Маклаковой </t>
  </si>
  <si>
    <t>МКУ "ЦАХО"</t>
  </si>
  <si>
    <t>Муниципальная программа «Обеспечение устойчивого функционирования и развития коммунальной и инженерной инфраструктуры и повышение энергоэффективности в Киришском муниципальном районе»</t>
  </si>
  <si>
    <t>Реконструкция тепловых пунктов в зданиях муниципальных учреждений</t>
  </si>
  <si>
    <t>Установка приборов учета в муниципальном жилищном фонде</t>
  </si>
  <si>
    <t>Установка 33 приборов учета холодного водоснабжения в жилых помещениях муниципального жилищного фонда Киришского района</t>
  </si>
  <si>
    <t>Установка 33 приборов учета горячего водоснабжения в жилых помещениях муниципального жилищного фонда Киришского района</t>
  </si>
  <si>
    <t>10.1.2</t>
  </si>
  <si>
    <t>10.1.3</t>
  </si>
  <si>
    <t>10.1.4</t>
  </si>
  <si>
    <t>10.1.5</t>
  </si>
  <si>
    <t>10.1.6</t>
  </si>
  <si>
    <t>10.1.7</t>
  </si>
  <si>
    <t>Муниципальные учреждения, подведомственные комитету по образованию Киришского района</t>
  </si>
  <si>
    <t>МДОУ "Детский сад №18"</t>
  </si>
  <si>
    <t>МДОУ "Детский сад №22"</t>
  </si>
  <si>
    <t>МДОУ "Детский сад №24"</t>
  </si>
  <si>
    <t>МДОУ "Детский сад №25"</t>
  </si>
  <si>
    <t>МДОУ "Детский сад №27"</t>
  </si>
  <si>
    <t>МДОУ "Детский сад №28"</t>
  </si>
  <si>
    <t>Муниципальная программа "Развитие сельского хозяйства в Киришском муниципальном районе "</t>
  </si>
  <si>
    <t>Подпрограмма "Развитие агропромышленного комплекса "</t>
  </si>
  <si>
    <t>Стимулирование сельскохозяйственных предприятий к увеличению объемов производства сельскохозяйственной продукции</t>
  </si>
  <si>
    <t>Стимулирование развития крестьянских (фермерских) хозяйств</t>
  </si>
  <si>
    <t xml:space="preserve">Стимулирование крестьянских (фермерских) хозяйств и личных подсобных хозяйств граждан к улучшению качества кормовой базы сельскохозяйственных животных и птицы </t>
  </si>
  <si>
    <t xml:space="preserve">Повышение уровня профессионального мастерства работников сельскохозяйственных предприятий </t>
  </si>
  <si>
    <t>Подпрограмма «Координация деятельности по борьбе с борщевиком Сосновского»</t>
  </si>
  <si>
    <t>11.2</t>
  </si>
  <si>
    <t>Стимулирование сельскохозяйственных предприятий к увеличению объемов производства продукции животноводства</t>
  </si>
  <si>
    <t>Стимулирование сельскохозяйственных предприятий к увеличению объемов производства продукции растениеводства открытого грунта</t>
  </si>
  <si>
    <t>Стимулирование сельскохозяйственных предприятий к увеличению объемов производства овощей в закрытом грунте</t>
  </si>
  <si>
    <t>Стимулирование развития отраслей животноводства в крестьянских (фермерских) хозяйствах</t>
  </si>
  <si>
    <t>Стимулирование развития растениеводства в крестьянских (фермерских) хозяйствах</t>
  </si>
  <si>
    <t>11.1.1.1</t>
  </si>
  <si>
    <t>11.1.1.2</t>
  </si>
  <si>
    <t>11.1.1.3</t>
  </si>
  <si>
    <t>11.1.2.2</t>
  </si>
  <si>
    <t>11.1.2.3</t>
  </si>
  <si>
    <t>МОУ «Гимназия» г. Кириши</t>
  </si>
  <si>
    <t>Устройство ограждения территории учреждения 979,93+197,2*+1425,3 обл.</t>
  </si>
  <si>
    <t>Поддержка коллективов самодеятельного народного творчества имеющих звания "народный" и "образцовый"</t>
  </si>
  <si>
    <t>Проведение праздничных мероприятий, посвящённых Дню воссоединения Крыма с Россией</t>
  </si>
  <si>
    <t>Реконструкция ТП в АИТП в здании МДОУ "Детский сад №1"</t>
  </si>
  <si>
    <t>Реконструкция ТП в АИТП в здании МДОУ "Детский сад №18"</t>
  </si>
  <si>
    <t>Реконструкция ТП в АИТП в здании МДОУ "Детский сад №22"</t>
  </si>
  <si>
    <t>Реконструкция ТП в АИТП в здании МДОУ "Детский сад №24"</t>
  </si>
  <si>
    <t>Реконструкция ТП в АИТП в здании МДОУ "Детский сад №25"</t>
  </si>
  <si>
    <t>Реконструкция ТП в АИТП в здании МДОУ "Детский сад №27"</t>
  </si>
  <si>
    <t>Реконструкция ТП в АИТП в здании МДОУ "Детский сад №28"</t>
  </si>
  <si>
    <t>Стимулирование крестьянских (фермерских) хозяйствах к выращиванию овощных культур и картофеля</t>
  </si>
  <si>
    <t xml:space="preserve">Проведение ремонтных работ в моечных комнатах </t>
  </si>
  <si>
    <t>Установка 3 приборов учета электроснабжения в жилых помещениях муниципального жилищного фонда Киришского района</t>
  </si>
  <si>
    <t>Субсидия на публикование нормативно-правовых актов органов местного самоуправления</t>
  </si>
  <si>
    <t>Субсидия на производство и распространение информации пресс-службы Киришского муниципального района</t>
  </si>
  <si>
    <t>10.2.4</t>
  </si>
  <si>
    <t>10.2.5</t>
  </si>
  <si>
    <t>10.2.6</t>
  </si>
  <si>
    <t>Возмещение затрат, связанных с реализацией мероприятий по замене приборов учета ХВС в жилых помещениях мууниципального жилищного фонда Киришского района</t>
  </si>
  <si>
    <t>Возмещение затрат, связанных с реализацией мероприятий по замене приборов учета ГВСв жилых помещениях мууниципального жилищного фонда Киришского района</t>
  </si>
  <si>
    <t>Возмещение затрат, связанных с реализацией мероприятий по замене приборов учета электроэнергии в жилых помещениях мууниципального жилищного фонда Киришского района</t>
  </si>
  <si>
    <t>Без финансирования</t>
  </si>
  <si>
    <t>Монтаж системы наружного освещения территории учреждения  с разработкой ПСД</t>
  </si>
  <si>
    <t>Проведение праздничных мероприятий, посвященных Международному Дню Семьи, любви и верности</t>
  </si>
  <si>
    <t>Муниципальная программа «Развитие культуры Киришского муниципального района»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</si>
</sst>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(* #,##0.00_);_(* \(#,##0.00\);_(* &quot;-&quot;??_);_(@_)"/>
    <numFmt numFmtId="166" formatCode="0.0%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10"/>
      <color theme="1"/>
      <name val="Times New Roman"/>
      <family val="1"/>
      <charset val="204"/>
    </font>
    <font>
      <sz val="8"/>
      <name val="Arial Cy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0" fillId="0" borderId="0"/>
    <xf numFmtId="165" fontId="10" fillId="0" borderId="0" applyFont="0" applyFill="0" applyBorder="0" applyAlignment="0" applyProtection="0"/>
  </cellStyleXfs>
  <cellXfs count="326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164" fontId="0" fillId="0" borderId="0" xfId="0" applyNumberFormat="1" applyFill="1" applyProtection="1">
      <protection locked="0"/>
    </xf>
    <xf numFmtId="0" fontId="5" fillId="0" borderId="0" xfId="0" applyFont="1" applyFill="1" applyProtection="1">
      <protection locked="0"/>
    </xf>
    <xf numFmtId="2" fontId="3" fillId="2" borderId="4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2" fontId="0" fillId="0" borderId="0" xfId="0" applyNumberFormat="1" applyFill="1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2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4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2" fontId="1" fillId="0" borderId="4" xfId="0" applyNumberFormat="1" applyFont="1" applyFill="1" applyBorder="1" applyAlignment="1" applyProtection="1">
      <alignment horizontal="center" vertical="center" wrapText="1"/>
    </xf>
    <xf numFmtId="2" fontId="8" fillId="0" borderId="4" xfId="0" applyNumberFormat="1" applyFont="1" applyFill="1" applyBorder="1" applyAlignment="1" applyProtection="1">
      <alignment horizontal="center" vertical="center" wrapText="1"/>
    </xf>
    <xf numFmtId="2" fontId="7" fillId="0" borderId="4" xfId="0" applyNumberFormat="1" applyFont="1" applyFill="1" applyBorder="1" applyAlignment="1" applyProtection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</xf>
    <xf numFmtId="2" fontId="4" fillId="0" borderId="4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justify" vertical="center" wrapText="1"/>
    </xf>
    <xf numFmtId="0" fontId="13" fillId="0" borderId="1" xfId="1" applyFont="1" applyFill="1" applyBorder="1" applyAlignment="1">
      <alignment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/>
    </xf>
    <xf numFmtId="0" fontId="0" fillId="0" borderId="0" xfId="0" applyAlignment="1">
      <alignment horizontal="justify"/>
    </xf>
    <xf numFmtId="0" fontId="0" fillId="0" borderId="0" xfId="0" applyAlignment="1">
      <alignment horizontal="center"/>
    </xf>
    <xf numFmtId="0" fontId="11" fillId="0" borderId="8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/>
    </xf>
    <xf numFmtId="10" fontId="11" fillId="0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/>
    </xf>
    <xf numFmtId="2" fontId="11" fillId="3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0" fillId="0" borderId="0" xfId="0" applyBorder="1"/>
    <xf numFmtId="0" fontId="11" fillId="3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4" xfId="0" applyNumberFormat="1" applyFont="1" applyFill="1" applyBorder="1" applyAlignment="1" applyProtection="1">
      <alignment horizontal="center" vertical="center"/>
      <protection locked="0"/>
    </xf>
    <xf numFmtId="2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textRotation="90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Protection="1">
      <protection locked="0"/>
    </xf>
    <xf numFmtId="2" fontId="16" fillId="0" borderId="0" xfId="0" applyNumberFormat="1" applyFont="1" applyProtection="1">
      <protection locked="0"/>
    </xf>
    <xf numFmtId="0" fontId="17" fillId="0" borderId="0" xfId="0" applyFont="1" applyProtection="1">
      <protection locked="0"/>
    </xf>
    <xf numFmtId="2" fontId="17" fillId="0" borderId="0" xfId="0" applyNumberFormat="1" applyFont="1" applyProtection="1"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2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2" fontId="8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2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2" fontId="6" fillId="0" borderId="0" xfId="0" applyNumberFormat="1" applyFont="1" applyProtection="1"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2" fontId="6" fillId="3" borderId="0" xfId="0" applyNumberFormat="1" applyFont="1" applyFill="1" applyProtection="1">
      <protection locked="0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18" fillId="0" borderId="1" xfId="0" applyNumberFormat="1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Protection="1">
      <protection locked="0"/>
    </xf>
    <xf numFmtId="2" fontId="21" fillId="0" borderId="0" xfId="0" applyNumberFormat="1" applyFont="1" applyProtection="1">
      <protection locked="0"/>
    </xf>
    <xf numFmtId="0" fontId="22" fillId="0" borderId="0" xfId="0" applyFont="1" applyProtection="1">
      <protection locked="0"/>
    </xf>
    <xf numFmtId="2" fontId="22" fillId="0" borderId="0" xfId="0" applyNumberFormat="1" applyFont="1" applyProtection="1">
      <protection locked="0"/>
    </xf>
    <xf numFmtId="0" fontId="22" fillId="0" borderId="0" xfId="0" applyFont="1" applyFill="1" applyProtection="1">
      <protection locked="0"/>
    </xf>
    <xf numFmtId="0" fontId="21" fillId="0" borderId="0" xfId="0" applyFont="1" applyFill="1" applyProtection="1">
      <protection locked="0"/>
    </xf>
    <xf numFmtId="2" fontId="6" fillId="0" borderId="0" xfId="0" applyNumberFormat="1" applyFont="1" applyFill="1" applyProtection="1">
      <protection locked="0"/>
    </xf>
    <xf numFmtId="0" fontId="6" fillId="3" borderId="0" xfId="0" applyFont="1" applyFill="1" applyProtection="1"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49" fontId="9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49" fontId="7" fillId="0" borderId="4" xfId="0" applyNumberFormat="1" applyFont="1" applyFill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49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justify" vertical="center" wrapText="1"/>
      <protection locked="0"/>
    </xf>
    <xf numFmtId="0" fontId="8" fillId="0" borderId="4" xfId="0" applyFont="1" applyBorder="1" applyAlignment="1" applyProtection="1">
      <alignment horizontal="justify" vertical="center" wrapText="1"/>
      <protection locked="0"/>
    </xf>
    <xf numFmtId="0" fontId="8" fillId="0" borderId="4" xfId="0" applyNumberFormat="1" applyFont="1" applyBorder="1" applyAlignment="1" applyProtection="1">
      <alignment horizontal="justify" vertical="center" wrapText="1"/>
      <protection locked="0"/>
    </xf>
    <xf numFmtId="0" fontId="8" fillId="0" borderId="4" xfId="0" applyFont="1" applyBorder="1" applyAlignment="1">
      <alignment vertical="center" wrapText="1"/>
    </xf>
    <xf numFmtId="0" fontId="6" fillId="0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2" fontId="7" fillId="0" borderId="1" xfId="0" applyNumberFormat="1" applyFont="1" applyFill="1" applyBorder="1" applyAlignment="1" applyProtection="1">
      <alignment horizontal="center" vertical="center" wrapText="1"/>
    </xf>
    <xf numFmtId="49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left" vertical="center" wrapText="1"/>
      <protection locked="0"/>
    </xf>
    <xf numFmtId="2" fontId="21" fillId="0" borderId="0" xfId="0" applyNumberFormat="1" applyFont="1" applyFill="1" applyProtection="1">
      <protection locked="0"/>
    </xf>
    <xf numFmtId="2" fontId="22" fillId="0" borderId="0" xfId="0" applyNumberFormat="1" applyFont="1" applyFill="1" applyProtection="1">
      <protection locked="0"/>
    </xf>
    <xf numFmtId="49" fontId="1" fillId="0" borderId="7" xfId="0" applyNumberFormat="1" applyFont="1" applyFill="1" applyBorder="1" applyAlignment="1" applyProtection="1">
      <alignment vertical="center" wrapText="1"/>
      <protection locked="0"/>
    </xf>
    <xf numFmtId="49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2" fontId="3" fillId="0" borderId="4" xfId="0" applyNumberFormat="1" applyFont="1" applyFill="1" applyBorder="1" applyAlignment="1" applyProtection="1">
      <alignment horizontal="center" vertical="center"/>
    </xf>
    <xf numFmtId="2" fontId="1" fillId="0" borderId="4" xfId="0" applyNumberFormat="1" applyFont="1" applyFill="1" applyBorder="1" applyAlignment="1" applyProtection="1">
      <alignment horizontal="center" vertical="center"/>
    </xf>
    <xf numFmtId="2" fontId="8" fillId="0" borderId="4" xfId="0" applyNumberFormat="1" applyFont="1" applyFill="1" applyBorder="1" applyAlignment="1" applyProtection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 vertical="center"/>
    </xf>
    <xf numFmtId="2" fontId="9" fillId="0" borderId="1" xfId="0" applyNumberFormat="1" applyFont="1" applyFill="1" applyBorder="1" applyAlignment="1" applyProtection="1">
      <alignment horizontal="center" vertical="center" wrapText="1"/>
    </xf>
    <xf numFmtId="2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Protection="1">
      <protection locked="0"/>
    </xf>
    <xf numFmtId="2" fontId="0" fillId="0" borderId="0" xfId="0" applyNumberFormat="1" applyFont="1" applyProtection="1">
      <protection locked="0"/>
    </xf>
    <xf numFmtId="49" fontId="8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2" fontId="18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vertical="center" wrapText="1"/>
      <protection locked="0"/>
    </xf>
    <xf numFmtId="0" fontId="8" fillId="0" borderId="10" xfId="0" applyFont="1" applyFill="1" applyBorder="1" applyAlignment="1" applyProtection="1">
      <alignment vertical="center" wrapText="1"/>
      <protection locked="0"/>
    </xf>
    <xf numFmtId="2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4" fontId="24" fillId="0" borderId="14" xfId="0" applyNumberFormat="1" applyFont="1" applyBorder="1" applyAlignment="1" applyProtection="1">
      <alignment horizontal="right" vertical="center" wrapText="1"/>
    </xf>
    <xf numFmtId="4" fontId="0" fillId="0" borderId="0" xfId="0" applyNumberFormat="1"/>
    <xf numFmtId="2" fontId="9" fillId="0" borderId="4" xfId="0" applyNumberFormat="1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49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49" fontId="8" fillId="0" borderId="7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9" xfId="0" applyFont="1" applyFill="1" applyBorder="1" applyAlignment="1" applyProtection="1">
      <alignment horizontal="left" vertical="center" wrapText="1"/>
      <protection locked="0"/>
    </xf>
    <xf numFmtId="0" fontId="23" fillId="0" borderId="10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Fill="1" applyBorder="1" applyAlignment="1" applyProtection="1">
      <alignment horizontal="left" vertical="center" wrapText="1"/>
      <protection locked="0"/>
    </xf>
    <xf numFmtId="0" fontId="23" fillId="0" borderId="3" xfId="0" applyFont="1" applyFill="1" applyBorder="1" applyAlignment="1" applyProtection="1">
      <alignment horizontal="left" vertical="center" wrapText="1"/>
      <protection locked="0"/>
    </xf>
    <xf numFmtId="0" fontId="23" fillId="0" borderId="4" xfId="0" applyFont="1" applyFill="1" applyBorder="1" applyAlignment="1" applyProtection="1">
      <alignment horizontal="left" vertical="center" wrapText="1"/>
      <protection locked="0"/>
    </xf>
    <xf numFmtId="49" fontId="1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23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3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19" fillId="0" borderId="4" xfId="0" applyFont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9" fillId="0" borderId="9" xfId="0" applyFont="1" applyBorder="1" applyAlignment="1" applyProtection="1">
      <alignment horizontal="left" wrapText="1"/>
      <protection locked="0"/>
    </xf>
    <xf numFmtId="0" fontId="19" fillId="0" borderId="10" xfId="0" applyFont="1" applyBorder="1" applyAlignment="1" applyProtection="1">
      <alignment horizontal="left" wrapText="1"/>
      <protection locked="0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9" fontId="7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textRotation="90" wrapText="1"/>
      <protection locked="0"/>
    </xf>
    <xf numFmtId="0" fontId="1" fillId="0" borderId="10" xfId="0" applyFont="1" applyFill="1" applyBorder="1" applyAlignment="1" applyProtection="1">
      <alignment horizontal="center" vertical="center" textRotation="90" wrapText="1"/>
      <protection locked="0"/>
    </xf>
    <xf numFmtId="0" fontId="1" fillId="0" borderId="8" xfId="0" applyFont="1" applyFill="1" applyBorder="1" applyAlignment="1" applyProtection="1">
      <alignment horizontal="center" vertical="center" textRotation="90" wrapText="1"/>
      <protection locked="0"/>
    </xf>
    <xf numFmtId="0" fontId="1" fillId="0" borderId="11" xfId="0" applyFont="1" applyFill="1" applyBorder="1" applyAlignment="1" applyProtection="1">
      <alignment horizontal="center" vertical="center" textRotation="90" wrapText="1"/>
      <protection locked="0"/>
    </xf>
    <xf numFmtId="0" fontId="1" fillId="0" borderId="12" xfId="0" applyFont="1" applyFill="1" applyBorder="1" applyAlignment="1" applyProtection="1">
      <alignment horizontal="center" vertical="center" textRotation="90" wrapText="1"/>
      <protection locked="0"/>
    </xf>
    <xf numFmtId="0" fontId="1" fillId="0" borderId="13" xfId="0" applyFont="1" applyFill="1" applyBorder="1" applyAlignment="1" applyProtection="1">
      <alignment horizontal="center" vertical="center" textRotation="90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 vertical="center" textRotation="90" wrapText="1"/>
      <protection locked="0"/>
    </xf>
    <xf numFmtId="0" fontId="1" fillId="0" borderId="8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5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justify" vertical="center" wrapText="1"/>
    </xf>
    <xf numFmtId="0" fontId="11" fillId="0" borderId="6" xfId="0" applyFont="1" applyFill="1" applyBorder="1" applyAlignment="1">
      <alignment horizontal="justify" vertical="center" wrapText="1"/>
    </xf>
    <xf numFmtId="0" fontId="11" fillId="0" borderId="7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544"/>
  <sheetViews>
    <sheetView tabSelected="1" topLeftCell="A154" zoomScale="90" zoomScaleNormal="90" zoomScalePageLayoutView="90" workbookViewId="0">
      <selection activeCell="T168" sqref="T168"/>
    </sheetView>
  </sheetViews>
  <sheetFormatPr defaultRowHeight="15" outlineLevelRow="7" outlineLevelCol="1" x14ac:dyDescent="0.25"/>
  <cols>
    <col min="1" max="1" width="9.140625" style="1" customWidth="1"/>
    <col min="2" max="2" width="8.42578125" style="165" customWidth="1"/>
    <col min="3" max="3" width="56.7109375" style="164" customWidth="1"/>
    <col min="4" max="4" width="23.7109375" style="5" customWidth="1"/>
    <col min="5" max="5" width="12.42578125" style="6" customWidth="1"/>
    <col min="6" max="6" width="11.42578125" style="6" customWidth="1" outlineLevel="1"/>
    <col min="7" max="7" width="10.42578125" style="6" customWidth="1" outlineLevel="1"/>
    <col min="8" max="8" width="11.5703125" style="6" customWidth="1" outlineLevel="1"/>
    <col min="9" max="9" width="9.5703125" style="6" customWidth="1" outlineLevel="1"/>
    <col min="10" max="10" width="10.85546875" style="6" bestFit="1" customWidth="1"/>
    <col min="11" max="12" width="10.5703125" style="6" customWidth="1" outlineLevel="1"/>
    <col min="13" max="13" width="10.7109375" style="6" customWidth="1" outlineLevel="1"/>
    <col min="14" max="14" width="10" style="6" customWidth="1" outlineLevel="1"/>
    <col min="15" max="15" width="11" style="6" customWidth="1"/>
    <col min="16" max="16" width="9.140625" style="6" customWidth="1" outlineLevel="1"/>
    <col min="17" max="17" width="10.7109375" style="6" customWidth="1" outlineLevel="1"/>
    <col min="18" max="18" width="9.7109375" style="6" customWidth="1" outlineLevel="1"/>
    <col min="19" max="19" width="10" style="6" customWidth="1" outlineLevel="1"/>
    <col min="20" max="20" width="19.42578125" style="8" customWidth="1"/>
    <col min="21" max="21" width="11.85546875" style="1" hidden="1" customWidth="1"/>
    <col min="22" max="25" width="0" style="1" hidden="1" customWidth="1"/>
    <col min="26" max="26" width="13.140625" style="1" customWidth="1"/>
    <col min="27" max="16384" width="9.140625" style="1"/>
  </cols>
  <sheetData>
    <row r="1" spans="1:29" ht="17.25" customHeight="1" x14ac:dyDescent="0.25">
      <c r="A1" s="291" t="s">
        <v>12</v>
      </c>
      <c r="B1" s="291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</row>
    <row r="2" spans="1:29" ht="15.75" x14ac:dyDescent="0.25">
      <c r="A2" s="293" t="s">
        <v>406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</row>
    <row r="4" spans="1:29" ht="16.5" customHeight="1" x14ac:dyDescent="0.25">
      <c r="A4" s="289" t="s">
        <v>0</v>
      </c>
      <c r="B4" s="281" t="s">
        <v>1</v>
      </c>
      <c r="C4" s="282"/>
      <c r="D4" s="294" t="s">
        <v>2</v>
      </c>
      <c r="E4" s="290" t="s">
        <v>3</v>
      </c>
      <c r="F4" s="290"/>
      <c r="G4" s="290"/>
      <c r="H4" s="290"/>
      <c r="I4" s="290"/>
      <c r="J4" s="290" t="s">
        <v>408</v>
      </c>
      <c r="K4" s="290"/>
      <c r="L4" s="290"/>
      <c r="M4" s="290"/>
      <c r="N4" s="290"/>
      <c r="O4" s="289" t="s">
        <v>409</v>
      </c>
      <c r="P4" s="289"/>
      <c r="Q4" s="289"/>
      <c r="R4" s="289"/>
      <c r="S4" s="289"/>
      <c r="T4" s="290" t="s">
        <v>33</v>
      </c>
      <c r="U4" s="126"/>
      <c r="V4" s="126"/>
      <c r="W4" s="126"/>
    </row>
    <row r="5" spans="1:29" x14ac:dyDescent="0.25">
      <c r="A5" s="289"/>
      <c r="B5" s="283"/>
      <c r="C5" s="284"/>
      <c r="D5" s="294"/>
      <c r="E5" s="290" t="s">
        <v>407</v>
      </c>
      <c r="F5" s="290"/>
      <c r="G5" s="290"/>
      <c r="H5" s="290"/>
      <c r="I5" s="290"/>
      <c r="J5" s="290" t="s">
        <v>4</v>
      </c>
      <c r="K5" s="290"/>
      <c r="L5" s="290"/>
      <c r="M5" s="290"/>
      <c r="N5" s="290"/>
      <c r="O5" s="289" t="s">
        <v>4</v>
      </c>
      <c r="P5" s="289"/>
      <c r="Q5" s="289"/>
      <c r="R5" s="289"/>
      <c r="S5" s="289"/>
      <c r="T5" s="290"/>
      <c r="U5" s="126"/>
      <c r="V5" s="126"/>
      <c r="W5" s="126"/>
    </row>
    <row r="6" spans="1:29" ht="111.75" customHeight="1" x14ac:dyDescent="0.25">
      <c r="A6" s="289"/>
      <c r="B6" s="285"/>
      <c r="C6" s="286"/>
      <c r="D6" s="294"/>
      <c r="E6" s="111" t="s">
        <v>8</v>
      </c>
      <c r="F6" s="111" t="s">
        <v>5</v>
      </c>
      <c r="G6" s="111" t="s">
        <v>34</v>
      </c>
      <c r="H6" s="111" t="s">
        <v>31</v>
      </c>
      <c r="I6" s="111" t="s">
        <v>6</v>
      </c>
      <c r="J6" s="111" t="s">
        <v>8</v>
      </c>
      <c r="K6" s="111" t="s">
        <v>7</v>
      </c>
      <c r="L6" s="111" t="s">
        <v>34</v>
      </c>
      <c r="M6" s="111" t="s">
        <v>31</v>
      </c>
      <c r="N6" s="111" t="s">
        <v>6</v>
      </c>
      <c r="O6" s="111" t="s">
        <v>8</v>
      </c>
      <c r="P6" s="111" t="s">
        <v>7</v>
      </c>
      <c r="Q6" s="111" t="s">
        <v>34</v>
      </c>
      <c r="R6" s="111" t="s">
        <v>31</v>
      </c>
      <c r="S6" s="111" t="s">
        <v>6</v>
      </c>
      <c r="T6" s="290"/>
      <c r="U6" s="126"/>
      <c r="V6" s="126" t="s">
        <v>130</v>
      </c>
      <c r="W6" s="126" t="s">
        <v>131</v>
      </c>
    </row>
    <row r="7" spans="1:29" ht="75" customHeight="1" x14ac:dyDescent="0.25">
      <c r="A7" s="2">
        <v>1</v>
      </c>
      <c r="B7" s="277" t="s">
        <v>410</v>
      </c>
      <c r="C7" s="278"/>
      <c r="D7" s="12" t="s">
        <v>129</v>
      </c>
      <c r="E7" s="9">
        <f>F7+G7+H7+I7</f>
        <v>1140.5999999999999</v>
      </c>
      <c r="F7" s="10"/>
      <c r="G7" s="10"/>
      <c r="H7" s="10">
        <f>H8+H18+H20</f>
        <v>1140.5999999999999</v>
      </c>
      <c r="I7" s="10"/>
      <c r="J7" s="9">
        <f>K7+L7+M7+N7</f>
        <v>881.80000000000007</v>
      </c>
      <c r="K7" s="10"/>
      <c r="L7" s="10"/>
      <c r="M7" s="10">
        <f>M8+M18+M20</f>
        <v>881.80000000000007</v>
      </c>
      <c r="N7" s="10"/>
      <c r="O7" s="9">
        <f>P7+Q7+R7+S7</f>
        <v>881.80000000000007</v>
      </c>
      <c r="P7" s="10"/>
      <c r="Q7" s="10"/>
      <c r="R7" s="10">
        <f>R8+R18+R20</f>
        <v>881.80000000000007</v>
      </c>
      <c r="S7" s="10"/>
      <c r="T7" s="127">
        <f>O7/E7*100</f>
        <v>77.310187620550593</v>
      </c>
      <c r="U7" s="126"/>
      <c r="V7" s="128"/>
      <c r="W7" s="126"/>
      <c r="AA7" s="17"/>
      <c r="AC7" s="17"/>
    </row>
    <row r="8" spans="1:29" ht="51.75" customHeight="1" outlineLevel="1" x14ac:dyDescent="0.25">
      <c r="A8" s="19" t="s">
        <v>9</v>
      </c>
      <c r="B8" s="257" t="s">
        <v>411</v>
      </c>
      <c r="C8" s="258"/>
      <c r="D8" s="14" t="s">
        <v>426</v>
      </c>
      <c r="E8" s="36">
        <f>F8+G8+H8+I8</f>
        <v>1066.0999999999999</v>
      </c>
      <c r="F8" s="97"/>
      <c r="G8" s="97"/>
      <c r="H8" s="37">
        <f>SUM(H9:H17)</f>
        <v>1066.0999999999999</v>
      </c>
      <c r="I8" s="97"/>
      <c r="J8" s="36">
        <f>K8+L8+M8+N8</f>
        <v>836.46</v>
      </c>
      <c r="K8" s="97"/>
      <c r="L8" s="97"/>
      <c r="M8" s="37">
        <f>SUM(M9:M17)</f>
        <v>836.46</v>
      </c>
      <c r="N8" s="97"/>
      <c r="O8" s="36">
        <f>P8+Q8+R8+S8</f>
        <v>836.46</v>
      </c>
      <c r="P8" s="97"/>
      <c r="Q8" s="97"/>
      <c r="R8" s="37">
        <f>SUM(R9:R17)</f>
        <v>836.46</v>
      </c>
      <c r="S8" s="97"/>
      <c r="T8" s="129">
        <f>O8/E8*100</f>
        <v>78.459806772347818</v>
      </c>
      <c r="U8" s="126"/>
      <c r="V8" s="128"/>
      <c r="W8" s="126"/>
      <c r="AA8" s="17"/>
      <c r="AC8" s="17"/>
    </row>
    <row r="9" spans="1:29" ht="30.75" customHeight="1" outlineLevel="2" x14ac:dyDescent="0.25">
      <c r="A9" s="146" t="s">
        <v>35</v>
      </c>
      <c r="B9" s="146"/>
      <c r="C9" s="152" t="s">
        <v>412</v>
      </c>
      <c r="D9" s="151" t="s">
        <v>424</v>
      </c>
      <c r="E9" s="39">
        <f>F9+G9+H9+I9</f>
        <v>111.4</v>
      </c>
      <c r="F9" s="25"/>
      <c r="G9" s="25"/>
      <c r="H9" s="31">
        <v>111.4</v>
      </c>
      <c r="I9" s="25"/>
      <c r="J9" s="39">
        <f t="shared" ref="J9:J20" si="0">K9+L9+M9+N9</f>
        <v>64.14</v>
      </c>
      <c r="K9" s="25"/>
      <c r="L9" s="25"/>
      <c r="M9" s="31">
        <v>64.14</v>
      </c>
      <c r="N9" s="25"/>
      <c r="O9" s="39">
        <f t="shared" ref="O9:O20" si="1">P9+Q9+R9+S9</f>
        <v>64.14</v>
      </c>
      <c r="P9" s="25"/>
      <c r="Q9" s="25"/>
      <c r="R9" s="102">
        <v>64.14</v>
      </c>
      <c r="S9" s="25"/>
      <c r="T9" s="130">
        <f t="shared" ref="T9:T67" si="2">O9/E9*100</f>
        <v>57.576301615798918</v>
      </c>
      <c r="U9" s="126"/>
      <c r="V9" s="128"/>
      <c r="W9" s="126"/>
      <c r="AA9" s="17"/>
      <c r="AC9" s="17"/>
    </row>
    <row r="10" spans="1:29" ht="28.5" customHeight="1" outlineLevel="2" x14ac:dyDescent="0.25">
      <c r="A10" s="146" t="s">
        <v>36</v>
      </c>
      <c r="B10" s="146"/>
      <c r="C10" s="152" t="s">
        <v>413</v>
      </c>
      <c r="D10" s="151" t="s">
        <v>424</v>
      </c>
      <c r="E10" s="39">
        <f t="shared" ref="E10:E20" si="3">F10+G10+H10+I10</f>
        <v>23.5</v>
      </c>
      <c r="F10" s="25"/>
      <c r="G10" s="25"/>
      <c r="H10" s="31">
        <v>23.5</v>
      </c>
      <c r="I10" s="25"/>
      <c r="J10" s="39">
        <f t="shared" si="0"/>
        <v>23.35</v>
      </c>
      <c r="K10" s="25"/>
      <c r="L10" s="25"/>
      <c r="M10" s="31">
        <v>23.35</v>
      </c>
      <c r="N10" s="25"/>
      <c r="O10" s="39">
        <f t="shared" si="1"/>
        <v>23.35</v>
      </c>
      <c r="P10" s="25"/>
      <c r="Q10" s="25"/>
      <c r="R10" s="102">
        <v>23.35</v>
      </c>
      <c r="S10" s="25"/>
      <c r="T10" s="130">
        <f t="shared" si="2"/>
        <v>99.361702127659584</v>
      </c>
      <c r="U10" s="126"/>
      <c r="V10" s="128"/>
      <c r="W10" s="126"/>
      <c r="AA10" s="17"/>
      <c r="AC10" s="17"/>
    </row>
    <row r="11" spans="1:29" ht="39" customHeight="1" outlineLevel="2" x14ac:dyDescent="0.25">
      <c r="A11" s="146" t="s">
        <v>37</v>
      </c>
      <c r="B11" s="146"/>
      <c r="C11" s="152" t="s">
        <v>414</v>
      </c>
      <c r="D11" s="151" t="s">
        <v>424</v>
      </c>
      <c r="E11" s="39">
        <f t="shared" si="3"/>
        <v>32.4</v>
      </c>
      <c r="F11" s="25"/>
      <c r="G11" s="25"/>
      <c r="H11" s="31">
        <v>32.4</v>
      </c>
      <c r="I11" s="25"/>
      <c r="J11" s="39">
        <f t="shared" si="0"/>
        <v>27.18</v>
      </c>
      <c r="K11" s="25"/>
      <c r="L11" s="25"/>
      <c r="M11" s="31">
        <v>27.18</v>
      </c>
      <c r="N11" s="25"/>
      <c r="O11" s="39">
        <f t="shared" si="1"/>
        <v>27.18</v>
      </c>
      <c r="P11" s="25"/>
      <c r="Q11" s="25"/>
      <c r="R11" s="102">
        <v>27.18</v>
      </c>
      <c r="S11" s="25"/>
      <c r="T11" s="130">
        <f t="shared" si="2"/>
        <v>83.888888888888886</v>
      </c>
      <c r="U11" s="126"/>
      <c r="V11" s="128"/>
      <c r="W11" s="126"/>
      <c r="AA11" s="17"/>
      <c r="AC11" s="17"/>
    </row>
    <row r="12" spans="1:29" ht="30.75" customHeight="1" outlineLevel="2" x14ac:dyDescent="0.25">
      <c r="A12" s="146" t="s">
        <v>38</v>
      </c>
      <c r="B12" s="146"/>
      <c r="C12" s="152" t="s">
        <v>415</v>
      </c>
      <c r="D12" s="151" t="s">
        <v>424</v>
      </c>
      <c r="E12" s="39">
        <f t="shared" si="3"/>
        <v>88.2</v>
      </c>
      <c r="F12" s="25"/>
      <c r="G12" s="25"/>
      <c r="H12" s="31">
        <v>88.2</v>
      </c>
      <c r="I12" s="25"/>
      <c r="J12" s="39">
        <f t="shared" si="0"/>
        <v>82.32</v>
      </c>
      <c r="K12" s="25"/>
      <c r="L12" s="25"/>
      <c r="M12" s="31">
        <v>82.32</v>
      </c>
      <c r="N12" s="25"/>
      <c r="O12" s="39">
        <f t="shared" si="1"/>
        <v>82.32</v>
      </c>
      <c r="P12" s="25"/>
      <c r="Q12" s="25"/>
      <c r="R12" s="102">
        <v>82.32</v>
      </c>
      <c r="S12" s="25"/>
      <c r="T12" s="130">
        <f t="shared" si="2"/>
        <v>93.333333333333329</v>
      </c>
      <c r="U12" s="126">
        <f>M12/E12*100</f>
        <v>93.333333333333329</v>
      </c>
      <c r="V12" s="128"/>
      <c r="W12" s="126"/>
      <c r="AA12" s="17"/>
      <c r="AC12" s="17"/>
    </row>
    <row r="13" spans="1:29" ht="27.75" customHeight="1" outlineLevel="2" x14ac:dyDescent="0.25">
      <c r="A13" s="146" t="s">
        <v>39</v>
      </c>
      <c r="B13" s="146"/>
      <c r="C13" s="152" t="s">
        <v>416</v>
      </c>
      <c r="D13" s="151" t="s">
        <v>424</v>
      </c>
      <c r="E13" s="39">
        <f t="shared" si="3"/>
        <v>54</v>
      </c>
      <c r="F13" s="25"/>
      <c r="G13" s="25"/>
      <c r="H13" s="31">
        <v>54</v>
      </c>
      <c r="I13" s="25"/>
      <c r="J13" s="39">
        <f t="shared" si="0"/>
        <v>46.67</v>
      </c>
      <c r="K13" s="25"/>
      <c r="L13" s="25"/>
      <c r="M13" s="31">
        <v>46.67</v>
      </c>
      <c r="N13" s="25"/>
      <c r="O13" s="39">
        <f t="shared" si="1"/>
        <v>46.67</v>
      </c>
      <c r="P13" s="25"/>
      <c r="Q13" s="25"/>
      <c r="R13" s="102">
        <v>46.67</v>
      </c>
      <c r="S13" s="25"/>
      <c r="T13" s="130">
        <f t="shared" si="2"/>
        <v>86.425925925925924</v>
      </c>
      <c r="U13" s="126"/>
      <c r="V13" s="128"/>
      <c r="W13" s="126"/>
      <c r="AA13" s="17"/>
      <c r="AC13" s="17"/>
    </row>
    <row r="14" spans="1:29" ht="58.5" customHeight="1" outlineLevel="2" x14ac:dyDescent="0.25">
      <c r="A14" s="146" t="s">
        <v>40</v>
      </c>
      <c r="B14" s="146"/>
      <c r="C14" s="152" t="s">
        <v>417</v>
      </c>
      <c r="D14" s="151" t="s">
        <v>424</v>
      </c>
      <c r="E14" s="39">
        <f t="shared" si="3"/>
        <v>36</v>
      </c>
      <c r="F14" s="25"/>
      <c r="G14" s="25"/>
      <c r="H14" s="31">
        <v>36</v>
      </c>
      <c r="I14" s="25"/>
      <c r="J14" s="39">
        <f t="shared" si="0"/>
        <v>35.28</v>
      </c>
      <c r="K14" s="25"/>
      <c r="L14" s="25"/>
      <c r="M14" s="31">
        <v>35.28</v>
      </c>
      <c r="N14" s="25"/>
      <c r="O14" s="39">
        <f t="shared" si="1"/>
        <v>35.28</v>
      </c>
      <c r="P14" s="25"/>
      <c r="Q14" s="25"/>
      <c r="R14" s="102">
        <v>35.28</v>
      </c>
      <c r="S14" s="25"/>
      <c r="T14" s="130">
        <f t="shared" si="2"/>
        <v>98</v>
      </c>
      <c r="U14" s="126"/>
      <c r="V14" s="128"/>
      <c r="W14" s="126"/>
      <c r="AA14" s="17"/>
      <c r="AC14" s="17"/>
    </row>
    <row r="15" spans="1:29" ht="30" customHeight="1" outlineLevel="2" x14ac:dyDescent="0.25">
      <c r="A15" s="146" t="s">
        <v>41</v>
      </c>
      <c r="B15" s="146"/>
      <c r="C15" s="152" t="s">
        <v>418</v>
      </c>
      <c r="D15" s="151" t="s">
        <v>129</v>
      </c>
      <c r="E15" s="39">
        <f t="shared" si="3"/>
        <v>356.6</v>
      </c>
      <c r="F15" s="25"/>
      <c r="G15" s="25"/>
      <c r="H15" s="31">
        <v>356.6</v>
      </c>
      <c r="I15" s="25"/>
      <c r="J15" s="39">
        <f t="shared" si="0"/>
        <v>197.4</v>
      </c>
      <c r="K15" s="25"/>
      <c r="L15" s="25"/>
      <c r="M15" s="31">
        <v>197.4</v>
      </c>
      <c r="N15" s="25"/>
      <c r="O15" s="39">
        <f t="shared" si="1"/>
        <v>197.4</v>
      </c>
      <c r="P15" s="25"/>
      <c r="Q15" s="25"/>
      <c r="R15" s="25">
        <v>197.4</v>
      </c>
      <c r="S15" s="25"/>
      <c r="T15" s="130">
        <f t="shared" si="2"/>
        <v>55.356141334828934</v>
      </c>
      <c r="U15" s="126"/>
      <c r="V15" s="128"/>
      <c r="W15" s="126"/>
      <c r="AA15" s="17"/>
      <c r="AC15" s="17"/>
    </row>
    <row r="16" spans="1:29" ht="39" customHeight="1" outlineLevel="2" x14ac:dyDescent="0.25">
      <c r="A16" s="146" t="s">
        <v>42</v>
      </c>
      <c r="B16" s="146"/>
      <c r="C16" s="152" t="s">
        <v>419</v>
      </c>
      <c r="D16" s="151" t="s">
        <v>425</v>
      </c>
      <c r="E16" s="39">
        <f t="shared" si="3"/>
        <v>170</v>
      </c>
      <c r="F16" s="25"/>
      <c r="G16" s="25"/>
      <c r="H16" s="31">
        <v>170</v>
      </c>
      <c r="I16" s="25"/>
      <c r="J16" s="39">
        <f t="shared" si="0"/>
        <v>170</v>
      </c>
      <c r="K16" s="25"/>
      <c r="L16" s="25"/>
      <c r="M16" s="31">
        <v>170</v>
      </c>
      <c r="N16" s="25"/>
      <c r="O16" s="39">
        <f t="shared" si="1"/>
        <v>170</v>
      </c>
      <c r="P16" s="25"/>
      <c r="Q16" s="25"/>
      <c r="R16" s="25">
        <v>170</v>
      </c>
      <c r="S16" s="25"/>
      <c r="T16" s="130">
        <f t="shared" si="2"/>
        <v>100</v>
      </c>
      <c r="U16" s="126"/>
      <c r="V16" s="128"/>
      <c r="W16" s="126"/>
      <c r="AA16" s="17"/>
      <c r="AC16" s="17"/>
    </row>
    <row r="17" spans="1:29" ht="44.25" customHeight="1" outlineLevel="2" x14ac:dyDescent="0.25">
      <c r="A17" s="146" t="s">
        <v>423</v>
      </c>
      <c r="B17" s="146"/>
      <c r="C17" s="152" t="s">
        <v>427</v>
      </c>
      <c r="D17" s="151" t="s">
        <v>424</v>
      </c>
      <c r="E17" s="39">
        <f t="shared" si="3"/>
        <v>194</v>
      </c>
      <c r="F17" s="25"/>
      <c r="G17" s="25"/>
      <c r="H17" s="25">
        <v>194</v>
      </c>
      <c r="I17" s="25"/>
      <c r="J17" s="39">
        <f t="shared" si="0"/>
        <v>190.12</v>
      </c>
      <c r="K17" s="25"/>
      <c r="L17" s="25"/>
      <c r="M17" s="25">
        <v>190.12</v>
      </c>
      <c r="N17" s="25"/>
      <c r="O17" s="39">
        <f t="shared" si="1"/>
        <v>190.12</v>
      </c>
      <c r="P17" s="25"/>
      <c r="Q17" s="25"/>
      <c r="R17" s="25">
        <v>190.12</v>
      </c>
      <c r="S17" s="25"/>
      <c r="T17" s="130">
        <f t="shared" si="2"/>
        <v>98</v>
      </c>
      <c r="U17" s="126"/>
      <c r="V17" s="128"/>
      <c r="W17" s="126"/>
      <c r="AA17" s="17"/>
      <c r="AC17" s="17"/>
    </row>
    <row r="18" spans="1:29" ht="51.75" customHeight="1" outlineLevel="1" x14ac:dyDescent="0.25">
      <c r="A18" s="19" t="s">
        <v>428</v>
      </c>
      <c r="B18" s="257" t="s">
        <v>420</v>
      </c>
      <c r="C18" s="258"/>
      <c r="D18" s="13" t="s">
        <v>424</v>
      </c>
      <c r="E18" s="39">
        <f t="shared" si="3"/>
        <v>74.5</v>
      </c>
      <c r="F18" s="97"/>
      <c r="G18" s="97"/>
      <c r="H18" s="36">
        <f>H19</f>
        <v>74.5</v>
      </c>
      <c r="I18" s="97"/>
      <c r="J18" s="39">
        <f t="shared" si="0"/>
        <v>45.34</v>
      </c>
      <c r="K18" s="97"/>
      <c r="L18" s="97"/>
      <c r="M18" s="36">
        <f>M19</f>
        <v>45.34</v>
      </c>
      <c r="N18" s="97"/>
      <c r="O18" s="39">
        <f t="shared" si="1"/>
        <v>45.34</v>
      </c>
      <c r="P18" s="97"/>
      <c r="Q18" s="97"/>
      <c r="R18" s="36">
        <f>R19</f>
        <v>45.34</v>
      </c>
      <c r="S18" s="97"/>
      <c r="T18" s="130">
        <f t="shared" si="2"/>
        <v>60.85906040268457</v>
      </c>
      <c r="U18" s="126"/>
      <c r="V18" s="128"/>
      <c r="W18" s="126"/>
      <c r="AA18" s="17"/>
      <c r="AC18" s="17"/>
    </row>
    <row r="19" spans="1:29" ht="30" customHeight="1" outlineLevel="2" x14ac:dyDescent="0.25">
      <c r="A19" s="147" t="s">
        <v>429</v>
      </c>
      <c r="B19" s="147"/>
      <c r="C19" s="152" t="s">
        <v>421</v>
      </c>
      <c r="D19" s="151" t="s">
        <v>424</v>
      </c>
      <c r="E19" s="39">
        <f t="shared" si="3"/>
        <v>74.5</v>
      </c>
      <c r="F19" s="25"/>
      <c r="G19" s="25"/>
      <c r="H19" s="31">
        <v>74.5</v>
      </c>
      <c r="I19" s="25"/>
      <c r="J19" s="39">
        <f t="shared" si="0"/>
        <v>45.34</v>
      </c>
      <c r="K19" s="25"/>
      <c r="L19" s="25"/>
      <c r="M19" s="31">
        <v>45.34</v>
      </c>
      <c r="N19" s="25"/>
      <c r="O19" s="39">
        <f t="shared" si="1"/>
        <v>45.34</v>
      </c>
      <c r="P19" s="25"/>
      <c r="Q19" s="25"/>
      <c r="R19" s="25">
        <v>45.34</v>
      </c>
      <c r="S19" s="25"/>
      <c r="T19" s="130">
        <f t="shared" si="2"/>
        <v>60.85906040268457</v>
      </c>
      <c r="U19" s="126"/>
      <c r="V19" s="128"/>
      <c r="W19" s="126"/>
      <c r="AA19" s="17"/>
      <c r="AC19" s="17"/>
    </row>
    <row r="20" spans="1:29" s="113" customFormat="1" ht="30.75" customHeight="1" outlineLevel="1" x14ac:dyDescent="0.25">
      <c r="A20" s="145" t="s">
        <v>430</v>
      </c>
      <c r="B20" s="287" t="s">
        <v>422</v>
      </c>
      <c r="C20" s="288"/>
      <c r="D20" s="190" t="s">
        <v>424</v>
      </c>
      <c r="E20" s="191">
        <f t="shared" si="3"/>
        <v>0</v>
      </c>
      <c r="F20" s="97"/>
      <c r="G20" s="97"/>
      <c r="H20" s="98">
        <v>0</v>
      </c>
      <c r="I20" s="97"/>
      <c r="J20" s="191">
        <f t="shared" si="0"/>
        <v>0</v>
      </c>
      <c r="K20" s="97"/>
      <c r="L20" s="97"/>
      <c r="M20" s="98">
        <v>0</v>
      </c>
      <c r="N20" s="97"/>
      <c r="O20" s="191">
        <f t="shared" si="1"/>
        <v>0</v>
      </c>
      <c r="P20" s="97"/>
      <c r="Q20" s="97"/>
      <c r="R20" s="97"/>
      <c r="S20" s="97"/>
      <c r="T20" s="133" t="s">
        <v>129</v>
      </c>
      <c r="U20" s="138"/>
      <c r="V20" s="139"/>
      <c r="W20" s="138"/>
      <c r="AA20" s="114"/>
      <c r="AC20" s="114"/>
    </row>
    <row r="21" spans="1:29" ht="75" customHeight="1" x14ac:dyDescent="0.25">
      <c r="A21" s="2">
        <v>2</v>
      </c>
      <c r="B21" s="277" t="s">
        <v>431</v>
      </c>
      <c r="C21" s="278"/>
      <c r="D21" s="12" t="s">
        <v>129</v>
      </c>
      <c r="E21" s="9">
        <f>F21+G21+H21+I21</f>
        <v>115289.61999999998</v>
      </c>
      <c r="F21" s="107"/>
      <c r="G21" s="41">
        <f>G22+G28+G31</f>
        <v>384.12</v>
      </c>
      <c r="H21" s="41">
        <f>H22+H28+H31</f>
        <v>114905.49999999999</v>
      </c>
      <c r="I21" s="107"/>
      <c r="J21" s="9">
        <f>K21+L21+M21+N21</f>
        <v>66113.649999999994</v>
      </c>
      <c r="K21" s="107"/>
      <c r="L21" s="41">
        <f>L22+L28+L31</f>
        <v>347.4</v>
      </c>
      <c r="M21" s="41">
        <f>M22+M28+M31</f>
        <v>65766.25</v>
      </c>
      <c r="N21" s="107"/>
      <c r="O21" s="9">
        <f>P21+Q21+R21+S21</f>
        <v>66113.649999999994</v>
      </c>
      <c r="P21" s="107"/>
      <c r="Q21" s="41">
        <f>Q22+Q28+Q31</f>
        <v>347.4</v>
      </c>
      <c r="R21" s="41">
        <f>R22+R28+R31</f>
        <v>65766.25</v>
      </c>
      <c r="S21" s="107"/>
      <c r="T21" s="127">
        <f>O21/E21*100</f>
        <v>57.345709006587064</v>
      </c>
      <c r="U21" s="128"/>
      <c r="V21" s="131"/>
      <c r="W21" s="126"/>
      <c r="Z21" s="18"/>
      <c r="AA21" s="17"/>
      <c r="AC21" s="17"/>
    </row>
    <row r="22" spans="1:29" ht="67.5" customHeight="1" outlineLevel="1" x14ac:dyDescent="0.25">
      <c r="A22" s="19" t="s">
        <v>10</v>
      </c>
      <c r="B22" s="279" t="s">
        <v>432</v>
      </c>
      <c r="C22" s="280"/>
      <c r="D22" s="13" t="s">
        <v>129</v>
      </c>
      <c r="E22" s="36">
        <f>F22+G22+H22+I22</f>
        <v>114370.21999999999</v>
      </c>
      <c r="F22" s="97"/>
      <c r="G22" s="42">
        <f>G23</f>
        <v>384.12</v>
      </c>
      <c r="H22" s="42">
        <f>H23</f>
        <v>113986.09999999999</v>
      </c>
      <c r="I22" s="97"/>
      <c r="J22" s="36">
        <f>K22+L22+M22+N22</f>
        <v>65900.549999999988</v>
      </c>
      <c r="K22" s="97"/>
      <c r="L22" s="42">
        <f>L23</f>
        <v>347.4</v>
      </c>
      <c r="M22" s="42">
        <f>M23</f>
        <v>65553.149999999994</v>
      </c>
      <c r="N22" s="97"/>
      <c r="O22" s="36">
        <f>P22+Q22+R22+S22</f>
        <v>65900.549999999988</v>
      </c>
      <c r="P22" s="97"/>
      <c r="Q22" s="42">
        <f>Q23</f>
        <v>347.4</v>
      </c>
      <c r="R22" s="42">
        <f>R23</f>
        <v>65553.149999999994</v>
      </c>
      <c r="S22" s="97"/>
      <c r="T22" s="129">
        <f t="shared" si="2"/>
        <v>57.620375303990848</v>
      </c>
      <c r="U22" s="126"/>
      <c r="V22" s="131"/>
      <c r="W22" s="126"/>
      <c r="AA22" s="17"/>
      <c r="AC22" s="17"/>
    </row>
    <row r="23" spans="1:29" ht="53.25" customHeight="1" outlineLevel="2" x14ac:dyDescent="0.25">
      <c r="A23" s="20" t="s">
        <v>44</v>
      </c>
      <c r="B23" s="273" t="s">
        <v>433</v>
      </c>
      <c r="C23" s="274"/>
      <c r="D23" s="14" t="s">
        <v>129</v>
      </c>
      <c r="E23" s="38">
        <f>F23+G23+H23+I23</f>
        <v>114370.21999999999</v>
      </c>
      <c r="F23" s="11"/>
      <c r="G23" s="40">
        <f>SUM(G24:G27)</f>
        <v>384.12</v>
      </c>
      <c r="H23" s="40">
        <f>SUM(H24:H27)</f>
        <v>113986.09999999999</v>
      </c>
      <c r="I23" s="11"/>
      <c r="J23" s="38">
        <f t="shared" ref="J23:J32" si="4">K23+L23+M23+N23</f>
        <v>65900.549999999988</v>
      </c>
      <c r="K23" s="11"/>
      <c r="L23" s="40">
        <f>SUM(L24:L27)</f>
        <v>347.4</v>
      </c>
      <c r="M23" s="40">
        <f>SUM(M24:M27)</f>
        <v>65553.149999999994</v>
      </c>
      <c r="N23" s="11"/>
      <c r="O23" s="38">
        <f t="shared" ref="O23:O32" si="5">P23+Q23+R23+S23</f>
        <v>65900.549999999988</v>
      </c>
      <c r="P23" s="11"/>
      <c r="Q23" s="40">
        <f>SUM(Q24:Q27)</f>
        <v>347.4</v>
      </c>
      <c r="R23" s="40">
        <f>SUM(R24:R27)</f>
        <v>65553.149999999994</v>
      </c>
      <c r="S23" s="11"/>
      <c r="T23" s="132">
        <f t="shared" si="2"/>
        <v>57.620375303990848</v>
      </c>
      <c r="U23" s="126"/>
      <c r="V23" s="128"/>
      <c r="W23" s="126"/>
      <c r="AA23" s="17"/>
      <c r="AC23" s="17"/>
    </row>
    <row r="24" spans="1:29" ht="118.5" customHeight="1" outlineLevel="4" x14ac:dyDescent="0.25">
      <c r="A24" s="146" t="s">
        <v>440</v>
      </c>
      <c r="B24" s="146"/>
      <c r="C24" s="152" t="s">
        <v>900</v>
      </c>
      <c r="D24" s="151" t="s">
        <v>129</v>
      </c>
      <c r="E24" s="39">
        <f>F24+G24+H24+I24</f>
        <v>45000</v>
      </c>
      <c r="F24" s="25"/>
      <c r="G24" s="103"/>
      <c r="H24" s="104">
        <v>45000</v>
      </c>
      <c r="I24" s="25"/>
      <c r="J24" s="39">
        <f t="shared" si="4"/>
        <v>17927.02</v>
      </c>
      <c r="K24" s="25"/>
      <c r="L24" s="103"/>
      <c r="M24" s="31">
        <v>17927.02</v>
      </c>
      <c r="N24" s="25"/>
      <c r="O24" s="39">
        <f t="shared" si="5"/>
        <v>17927.02</v>
      </c>
      <c r="P24" s="25"/>
      <c r="Q24" s="25"/>
      <c r="R24" s="25">
        <v>17927.02</v>
      </c>
      <c r="S24" s="25"/>
      <c r="T24" s="130">
        <f t="shared" si="2"/>
        <v>39.837822222222222</v>
      </c>
      <c r="U24" s="126"/>
      <c r="V24" s="128"/>
      <c r="W24" s="126"/>
      <c r="AA24" s="17"/>
      <c r="AC24" s="17"/>
    </row>
    <row r="25" spans="1:29" ht="33" customHeight="1" outlineLevel="4" x14ac:dyDescent="0.25">
      <c r="A25" s="146" t="s">
        <v>441</v>
      </c>
      <c r="B25" s="146"/>
      <c r="C25" s="152" t="s">
        <v>438</v>
      </c>
      <c r="D25" s="151" t="s">
        <v>129</v>
      </c>
      <c r="E25" s="39">
        <f>F25+G25+H25+I25</f>
        <v>40095.4</v>
      </c>
      <c r="F25" s="25"/>
      <c r="G25" s="103"/>
      <c r="H25" s="104">
        <v>40095.4</v>
      </c>
      <c r="I25" s="25"/>
      <c r="J25" s="39">
        <f t="shared" si="4"/>
        <v>23833.13</v>
      </c>
      <c r="K25" s="25"/>
      <c r="L25" s="103"/>
      <c r="M25" s="31">
        <v>23833.13</v>
      </c>
      <c r="N25" s="25"/>
      <c r="O25" s="39">
        <f t="shared" si="5"/>
        <v>23833.13</v>
      </c>
      <c r="P25" s="25"/>
      <c r="Q25" s="25"/>
      <c r="R25" s="25">
        <v>23833.13</v>
      </c>
      <c r="S25" s="25"/>
      <c r="T25" s="130">
        <f t="shared" si="2"/>
        <v>59.441058076487572</v>
      </c>
      <c r="U25" s="126"/>
      <c r="V25" s="128"/>
      <c r="W25" s="126"/>
      <c r="AA25" s="17"/>
      <c r="AC25" s="17"/>
    </row>
    <row r="26" spans="1:29" ht="45.75" customHeight="1" outlineLevel="4" x14ac:dyDescent="0.25">
      <c r="A26" s="146" t="s">
        <v>442</v>
      </c>
      <c r="B26" s="146"/>
      <c r="C26" s="152" t="s">
        <v>901</v>
      </c>
      <c r="D26" s="151" t="s">
        <v>129</v>
      </c>
      <c r="E26" s="39">
        <f t="shared" ref="E26:E32" si="6">F26+G26+H26+I26</f>
        <v>28890.7</v>
      </c>
      <c r="F26" s="25"/>
      <c r="G26" s="103"/>
      <c r="H26" s="104">
        <v>28890.7</v>
      </c>
      <c r="I26" s="25"/>
      <c r="J26" s="39">
        <f t="shared" si="4"/>
        <v>23793</v>
      </c>
      <c r="K26" s="25"/>
      <c r="L26" s="103"/>
      <c r="M26" s="31">
        <v>23793</v>
      </c>
      <c r="N26" s="25"/>
      <c r="O26" s="39">
        <f t="shared" si="5"/>
        <v>23793</v>
      </c>
      <c r="P26" s="25"/>
      <c r="Q26" s="25"/>
      <c r="R26" s="25">
        <v>23793</v>
      </c>
      <c r="S26" s="25"/>
      <c r="T26" s="130">
        <f t="shared" si="2"/>
        <v>82.355221576493477</v>
      </c>
      <c r="U26" s="126"/>
      <c r="V26" s="128"/>
      <c r="W26" s="126"/>
      <c r="AA26" s="17"/>
      <c r="AC26" s="17"/>
    </row>
    <row r="27" spans="1:29" ht="45.75" customHeight="1" outlineLevel="4" x14ac:dyDescent="0.25">
      <c r="A27" s="146" t="s">
        <v>443</v>
      </c>
      <c r="B27" s="146"/>
      <c r="C27" s="152" t="s">
        <v>439</v>
      </c>
      <c r="D27" s="151" t="s">
        <v>129</v>
      </c>
      <c r="E27" s="39">
        <f t="shared" si="6"/>
        <v>384.12</v>
      </c>
      <c r="F27" s="25"/>
      <c r="G27" s="103">
        <v>384.12</v>
      </c>
      <c r="H27" s="104"/>
      <c r="I27" s="25"/>
      <c r="J27" s="39">
        <f t="shared" si="4"/>
        <v>347.4</v>
      </c>
      <c r="K27" s="25"/>
      <c r="L27" s="103">
        <v>347.4</v>
      </c>
      <c r="M27" s="31"/>
      <c r="N27" s="25"/>
      <c r="O27" s="39">
        <f t="shared" si="5"/>
        <v>347.4</v>
      </c>
      <c r="P27" s="25"/>
      <c r="Q27" s="25">
        <v>347.4</v>
      </c>
      <c r="R27" s="25"/>
      <c r="S27" s="25"/>
      <c r="T27" s="130">
        <f t="shared" si="2"/>
        <v>90.440487347703836</v>
      </c>
      <c r="U27" s="126"/>
      <c r="V27" s="128"/>
      <c r="W27" s="126"/>
      <c r="AA27" s="17"/>
      <c r="AC27" s="17"/>
    </row>
    <row r="28" spans="1:29" ht="67.5" customHeight="1" outlineLevel="1" x14ac:dyDescent="0.25">
      <c r="A28" s="30" t="s">
        <v>45</v>
      </c>
      <c r="B28" s="257" t="s">
        <v>434</v>
      </c>
      <c r="C28" s="258"/>
      <c r="D28" s="13" t="s">
        <v>129</v>
      </c>
      <c r="E28" s="36">
        <f t="shared" si="6"/>
        <v>919.4</v>
      </c>
      <c r="F28" s="97"/>
      <c r="G28" s="105"/>
      <c r="H28" s="43">
        <f>H29</f>
        <v>919.4</v>
      </c>
      <c r="I28" s="97"/>
      <c r="J28" s="36">
        <f t="shared" si="4"/>
        <v>213.1</v>
      </c>
      <c r="K28" s="97"/>
      <c r="L28" s="105"/>
      <c r="M28" s="43">
        <f>M29</f>
        <v>213.1</v>
      </c>
      <c r="N28" s="97"/>
      <c r="O28" s="36">
        <f t="shared" si="5"/>
        <v>213.1</v>
      </c>
      <c r="P28" s="97"/>
      <c r="Q28" s="97"/>
      <c r="R28" s="43">
        <f>R29</f>
        <v>213.1</v>
      </c>
      <c r="S28" s="97"/>
      <c r="T28" s="133">
        <f t="shared" si="2"/>
        <v>23.178159669349576</v>
      </c>
      <c r="U28" s="126"/>
      <c r="V28" s="128"/>
      <c r="W28" s="126"/>
      <c r="AA28" s="17"/>
      <c r="AC28" s="17"/>
    </row>
    <row r="29" spans="1:29" ht="32.25" customHeight="1" outlineLevel="2" x14ac:dyDescent="0.25">
      <c r="A29" s="20" t="s">
        <v>43</v>
      </c>
      <c r="B29" s="273" t="s">
        <v>435</v>
      </c>
      <c r="C29" s="274"/>
      <c r="D29" s="14" t="s">
        <v>129</v>
      </c>
      <c r="E29" s="38">
        <f t="shared" si="6"/>
        <v>919.4</v>
      </c>
      <c r="F29" s="11"/>
      <c r="G29" s="28"/>
      <c r="H29" s="40">
        <f>H30</f>
        <v>919.4</v>
      </c>
      <c r="I29" s="11"/>
      <c r="J29" s="38">
        <f t="shared" si="4"/>
        <v>213.1</v>
      </c>
      <c r="K29" s="11"/>
      <c r="L29" s="28"/>
      <c r="M29" s="40">
        <f>M30</f>
        <v>213.1</v>
      </c>
      <c r="N29" s="11"/>
      <c r="O29" s="38">
        <f t="shared" si="5"/>
        <v>213.1</v>
      </c>
      <c r="P29" s="11"/>
      <c r="Q29" s="11"/>
      <c r="R29" s="40">
        <f>R30</f>
        <v>213.1</v>
      </c>
      <c r="S29" s="11"/>
      <c r="T29" s="132">
        <f t="shared" si="2"/>
        <v>23.178159669349576</v>
      </c>
      <c r="U29" s="126"/>
      <c r="V29" s="128"/>
      <c r="W29" s="126"/>
      <c r="AA29" s="17"/>
      <c r="AC29" s="17"/>
    </row>
    <row r="30" spans="1:29" ht="29.25" customHeight="1" outlineLevel="3" x14ac:dyDescent="0.25">
      <c r="A30" s="146" t="s">
        <v>444</v>
      </c>
      <c r="B30" s="146"/>
      <c r="C30" s="152" t="s">
        <v>902</v>
      </c>
      <c r="D30" s="151" t="s">
        <v>129</v>
      </c>
      <c r="E30" s="39">
        <f t="shared" si="6"/>
        <v>919.4</v>
      </c>
      <c r="F30" s="25"/>
      <c r="G30" s="103"/>
      <c r="H30" s="104">
        <v>919.4</v>
      </c>
      <c r="I30" s="25"/>
      <c r="J30" s="39">
        <f t="shared" si="4"/>
        <v>213.1</v>
      </c>
      <c r="K30" s="25"/>
      <c r="L30" s="103"/>
      <c r="M30" s="31">
        <v>213.1</v>
      </c>
      <c r="N30" s="25"/>
      <c r="O30" s="39">
        <f t="shared" si="5"/>
        <v>213.1</v>
      </c>
      <c r="P30" s="25"/>
      <c r="Q30" s="25"/>
      <c r="R30" s="25">
        <v>213.1</v>
      </c>
      <c r="S30" s="25"/>
      <c r="T30" s="130">
        <f t="shared" si="2"/>
        <v>23.178159669349576</v>
      </c>
      <c r="U30" s="126"/>
      <c r="V30" s="128"/>
      <c r="W30" s="126"/>
      <c r="AA30" s="17"/>
      <c r="AC30" s="17"/>
    </row>
    <row r="31" spans="1:29" ht="67.5" customHeight="1" outlineLevel="1" x14ac:dyDescent="0.25">
      <c r="A31" s="149" t="s">
        <v>445</v>
      </c>
      <c r="B31" s="275" t="s">
        <v>436</v>
      </c>
      <c r="C31" s="276"/>
      <c r="D31" s="153" t="s">
        <v>129</v>
      </c>
      <c r="E31" s="36">
        <f t="shared" si="6"/>
        <v>0</v>
      </c>
      <c r="F31" s="97"/>
      <c r="G31" s="105"/>
      <c r="H31" s="43">
        <f>H32</f>
        <v>0</v>
      </c>
      <c r="I31" s="97"/>
      <c r="J31" s="36">
        <f t="shared" si="4"/>
        <v>0</v>
      </c>
      <c r="K31" s="97"/>
      <c r="L31" s="105"/>
      <c r="M31" s="43">
        <f>M32</f>
        <v>0</v>
      </c>
      <c r="N31" s="97"/>
      <c r="O31" s="36">
        <f t="shared" si="5"/>
        <v>0</v>
      </c>
      <c r="P31" s="97"/>
      <c r="Q31" s="97"/>
      <c r="R31" s="43">
        <f>R32</f>
        <v>0</v>
      </c>
      <c r="S31" s="97"/>
      <c r="T31" s="129" t="s">
        <v>136</v>
      </c>
      <c r="U31" s="126"/>
      <c r="V31" s="128"/>
      <c r="W31" s="126"/>
      <c r="AA31" s="17"/>
      <c r="AC31" s="17"/>
    </row>
    <row r="32" spans="1:29" ht="33.75" customHeight="1" outlineLevel="2" x14ac:dyDescent="0.25">
      <c r="A32" s="149" t="s">
        <v>446</v>
      </c>
      <c r="B32" s="149"/>
      <c r="C32" s="156" t="s">
        <v>437</v>
      </c>
      <c r="D32" s="154" t="s">
        <v>129</v>
      </c>
      <c r="E32" s="38">
        <f t="shared" si="6"/>
        <v>0</v>
      </c>
      <c r="F32" s="11"/>
      <c r="G32" s="28"/>
      <c r="H32" s="29">
        <v>0</v>
      </c>
      <c r="I32" s="11"/>
      <c r="J32" s="38">
        <f t="shared" si="4"/>
        <v>0</v>
      </c>
      <c r="K32" s="11"/>
      <c r="L32" s="28"/>
      <c r="M32" s="29"/>
      <c r="N32" s="11"/>
      <c r="O32" s="38">
        <f t="shared" si="5"/>
        <v>0</v>
      </c>
      <c r="P32" s="11"/>
      <c r="Q32" s="11"/>
      <c r="R32" s="29">
        <v>0</v>
      </c>
      <c r="S32" s="11"/>
      <c r="T32" s="132" t="s">
        <v>136</v>
      </c>
      <c r="U32" s="126"/>
      <c r="V32" s="128"/>
      <c r="W32" s="126"/>
      <c r="AA32" s="17"/>
      <c r="AC32" s="17"/>
    </row>
    <row r="33" spans="1:29" ht="75" customHeight="1" x14ac:dyDescent="0.25">
      <c r="A33" s="144">
        <v>3</v>
      </c>
      <c r="B33" s="277" t="s">
        <v>447</v>
      </c>
      <c r="C33" s="278"/>
      <c r="D33" s="155" t="s">
        <v>129</v>
      </c>
      <c r="E33" s="9">
        <f>F33+G33+H33+I33</f>
        <v>40478.04</v>
      </c>
      <c r="F33" s="107"/>
      <c r="G33" s="106"/>
      <c r="H33" s="9">
        <f>H34+H40+H42</f>
        <v>40478.04</v>
      </c>
      <c r="I33" s="106"/>
      <c r="J33" s="9">
        <f>K33+L33+M33+N33</f>
        <v>15246.91</v>
      </c>
      <c r="K33" s="107"/>
      <c r="L33" s="106"/>
      <c r="M33" s="9">
        <f>M34+M40+M42</f>
        <v>15246.91</v>
      </c>
      <c r="N33" s="106"/>
      <c r="O33" s="9">
        <f>P33+Q33+R33+S33</f>
        <v>15246.91</v>
      </c>
      <c r="P33" s="107"/>
      <c r="Q33" s="107"/>
      <c r="R33" s="9">
        <f>R34+R40+R42</f>
        <v>15246.91</v>
      </c>
      <c r="S33" s="106"/>
      <c r="T33" s="134">
        <f>O33/E33*100</f>
        <v>37.667115304990062</v>
      </c>
      <c r="U33" s="126"/>
      <c r="V33" s="128"/>
      <c r="W33" s="126"/>
      <c r="AA33" s="17"/>
      <c r="AC33" s="17"/>
    </row>
    <row r="34" spans="1:29" ht="68.25" customHeight="1" outlineLevel="1" x14ac:dyDescent="0.25">
      <c r="A34" s="19" t="s">
        <v>15</v>
      </c>
      <c r="B34" s="257" t="s">
        <v>448</v>
      </c>
      <c r="C34" s="258"/>
      <c r="D34" s="13" t="s">
        <v>129</v>
      </c>
      <c r="E34" s="36">
        <f>F34+G34+H34+I34</f>
        <v>346.07</v>
      </c>
      <c r="F34" s="97"/>
      <c r="G34" s="97"/>
      <c r="H34" s="37">
        <f>H35</f>
        <v>346.07</v>
      </c>
      <c r="I34" s="97"/>
      <c r="J34" s="36">
        <f>K34+L34+M34+N34</f>
        <v>195.85</v>
      </c>
      <c r="K34" s="97"/>
      <c r="L34" s="97"/>
      <c r="M34" s="37">
        <f>M35</f>
        <v>195.85</v>
      </c>
      <c r="N34" s="97"/>
      <c r="O34" s="36">
        <f>P34+Q34+R34+S34</f>
        <v>195.85</v>
      </c>
      <c r="P34" s="97"/>
      <c r="Q34" s="97"/>
      <c r="R34" s="37">
        <f>R35</f>
        <v>195.85</v>
      </c>
      <c r="S34" s="97"/>
      <c r="T34" s="110">
        <f>O34/E34*100</f>
        <v>56.592596873464906</v>
      </c>
      <c r="U34" s="126"/>
      <c r="V34" s="128"/>
      <c r="W34" s="126"/>
      <c r="AA34" s="17"/>
      <c r="AC34" s="17"/>
    </row>
    <row r="35" spans="1:29" ht="51.75" customHeight="1" outlineLevel="2" x14ac:dyDescent="0.25">
      <c r="A35" s="20" t="s">
        <v>48</v>
      </c>
      <c r="B35" s="273" t="s">
        <v>449</v>
      </c>
      <c r="C35" s="274"/>
      <c r="D35" s="14" t="s">
        <v>456</v>
      </c>
      <c r="E35" s="38">
        <f>F35+G35+H35+I35</f>
        <v>346.07</v>
      </c>
      <c r="F35" s="11"/>
      <c r="G35" s="11"/>
      <c r="H35" s="117">
        <f>SUM(H36:H39)</f>
        <v>346.07</v>
      </c>
      <c r="I35" s="11"/>
      <c r="J35" s="38">
        <f>K35+L35+M35+N35</f>
        <v>195.85</v>
      </c>
      <c r="K35" s="11"/>
      <c r="L35" s="11"/>
      <c r="M35" s="117">
        <f>SUM(M36:M39)</f>
        <v>195.85</v>
      </c>
      <c r="N35" s="11"/>
      <c r="O35" s="38">
        <f>P35+Q35+R35+S35</f>
        <v>195.85</v>
      </c>
      <c r="P35" s="11"/>
      <c r="Q35" s="11"/>
      <c r="R35" s="117">
        <f>SUM(R36:R39)</f>
        <v>195.85</v>
      </c>
      <c r="S35" s="11"/>
      <c r="T35" s="27">
        <f t="shared" si="2"/>
        <v>56.592596873464906</v>
      </c>
      <c r="U35" s="126"/>
      <c r="V35" s="128"/>
      <c r="W35" s="126"/>
      <c r="AA35" s="17"/>
      <c r="AC35" s="17"/>
    </row>
    <row r="36" spans="1:29" s="115" customFormat="1" ht="72" customHeight="1" outlineLevel="3" x14ac:dyDescent="0.25">
      <c r="A36" s="146" t="s">
        <v>49</v>
      </c>
      <c r="B36" s="146"/>
      <c r="C36" s="152" t="s">
        <v>46</v>
      </c>
      <c r="D36" s="151" t="s">
        <v>456</v>
      </c>
      <c r="E36" s="39">
        <f t="shared" ref="E36:E44" si="7">F36+G36+H36+I36</f>
        <v>268.33999999999997</v>
      </c>
      <c r="F36" s="25"/>
      <c r="G36" s="25"/>
      <c r="H36" s="25">
        <v>268.33999999999997</v>
      </c>
      <c r="I36" s="25"/>
      <c r="J36" s="39">
        <f t="shared" ref="J36:J44" si="8">K36+L36+M36+N36</f>
        <v>134.16999999999999</v>
      </c>
      <c r="K36" s="25"/>
      <c r="L36" s="25"/>
      <c r="M36" s="25">
        <v>134.16999999999999</v>
      </c>
      <c r="N36" s="25"/>
      <c r="O36" s="39">
        <f t="shared" ref="O36:O44" si="9">P36+Q36+R36+S36</f>
        <v>134.16999999999999</v>
      </c>
      <c r="P36" s="25"/>
      <c r="Q36" s="25"/>
      <c r="R36" s="25">
        <v>134.16999999999999</v>
      </c>
      <c r="S36" s="25"/>
      <c r="T36" s="135">
        <f t="shared" si="2"/>
        <v>50</v>
      </c>
      <c r="U36" s="136"/>
      <c r="V36" s="137"/>
      <c r="W36" s="136"/>
      <c r="AA36" s="116"/>
      <c r="AC36" s="116"/>
    </row>
    <row r="37" spans="1:29" s="115" customFormat="1" ht="93" customHeight="1" outlineLevel="3" x14ac:dyDescent="0.25">
      <c r="A37" s="146" t="s">
        <v>50</v>
      </c>
      <c r="B37" s="146"/>
      <c r="C37" s="152" t="s">
        <v>128</v>
      </c>
      <c r="D37" s="151" t="s">
        <v>129</v>
      </c>
      <c r="E37" s="39">
        <f t="shared" si="7"/>
        <v>9.0500000000000007</v>
      </c>
      <c r="F37" s="25"/>
      <c r="G37" s="25"/>
      <c r="H37" s="25">
        <v>9.0500000000000007</v>
      </c>
      <c r="I37" s="25"/>
      <c r="J37" s="39">
        <f t="shared" si="8"/>
        <v>3</v>
      </c>
      <c r="K37" s="25"/>
      <c r="L37" s="25"/>
      <c r="M37" s="25">
        <v>3</v>
      </c>
      <c r="N37" s="25"/>
      <c r="O37" s="39">
        <f t="shared" si="9"/>
        <v>3</v>
      </c>
      <c r="P37" s="25"/>
      <c r="Q37" s="25"/>
      <c r="R37" s="25">
        <v>3</v>
      </c>
      <c r="S37" s="25"/>
      <c r="T37" s="135">
        <f t="shared" si="2"/>
        <v>33.149171270718227</v>
      </c>
      <c r="U37" s="136"/>
      <c r="V37" s="137"/>
      <c r="W37" s="136"/>
      <c r="AA37" s="116"/>
      <c r="AC37" s="116"/>
    </row>
    <row r="38" spans="1:29" s="115" customFormat="1" ht="43.5" customHeight="1" outlineLevel="3" x14ac:dyDescent="0.25">
      <c r="A38" s="146" t="s">
        <v>51</v>
      </c>
      <c r="B38" s="146"/>
      <c r="C38" s="152" t="s">
        <v>450</v>
      </c>
      <c r="D38" s="151" t="s">
        <v>129</v>
      </c>
      <c r="E38" s="39">
        <f t="shared" si="7"/>
        <v>31.41</v>
      </c>
      <c r="F38" s="25"/>
      <c r="G38" s="25"/>
      <c r="H38" s="25">
        <v>31.41</v>
      </c>
      <c r="I38" s="25"/>
      <c r="J38" s="39">
        <f t="shared" si="8"/>
        <v>31.41</v>
      </c>
      <c r="K38" s="25"/>
      <c r="L38" s="25"/>
      <c r="M38" s="25">
        <v>31.41</v>
      </c>
      <c r="N38" s="25"/>
      <c r="O38" s="39">
        <f t="shared" si="9"/>
        <v>31.41</v>
      </c>
      <c r="P38" s="25"/>
      <c r="Q38" s="25"/>
      <c r="R38" s="25">
        <v>31.41</v>
      </c>
      <c r="S38" s="25"/>
      <c r="T38" s="135">
        <f t="shared" si="2"/>
        <v>100</v>
      </c>
      <c r="U38" s="136"/>
      <c r="V38" s="137"/>
      <c r="W38" s="136"/>
      <c r="AA38" s="116"/>
      <c r="AC38" s="116"/>
    </row>
    <row r="39" spans="1:29" s="115" customFormat="1" ht="45" customHeight="1" outlineLevel="3" x14ac:dyDescent="0.25">
      <c r="A39" s="146" t="s">
        <v>52</v>
      </c>
      <c r="B39" s="146"/>
      <c r="C39" s="152" t="s">
        <v>47</v>
      </c>
      <c r="D39" s="151" t="s">
        <v>129</v>
      </c>
      <c r="E39" s="39">
        <f t="shared" si="7"/>
        <v>37.270000000000003</v>
      </c>
      <c r="F39" s="25"/>
      <c r="G39" s="25"/>
      <c r="H39" s="25">
        <v>37.270000000000003</v>
      </c>
      <c r="I39" s="25"/>
      <c r="J39" s="39">
        <f t="shared" si="8"/>
        <v>27.27</v>
      </c>
      <c r="K39" s="25"/>
      <c r="L39" s="25"/>
      <c r="M39" s="25">
        <v>27.27</v>
      </c>
      <c r="N39" s="25"/>
      <c r="O39" s="39">
        <f t="shared" si="9"/>
        <v>27.27</v>
      </c>
      <c r="P39" s="25"/>
      <c r="Q39" s="25"/>
      <c r="R39" s="25">
        <v>27.27</v>
      </c>
      <c r="S39" s="25"/>
      <c r="T39" s="135">
        <f t="shared" si="2"/>
        <v>73.168768446471688</v>
      </c>
      <c r="U39" s="136"/>
      <c r="V39" s="137"/>
      <c r="W39" s="136"/>
      <c r="AA39" s="116"/>
      <c r="AC39" s="116"/>
    </row>
    <row r="40" spans="1:29" s="113" customFormat="1" ht="65.25" customHeight="1" outlineLevel="1" x14ac:dyDescent="0.25">
      <c r="A40" s="30" t="s">
        <v>458</v>
      </c>
      <c r="B40" s="257" t="s">
        <v>451</v>
      </c>
      <c r="C40" s="258"/>
      <c r="D40" s="13"/>
      <c r="E40" s="36">
        <f t="shared" si="7"/>
        <v>1478.58</v>
      </c>
      <c r="F40" s="97"/>
      <c r="G40" s="97"/>
      <c r="H40" s="37">
        <f>H41</f>
        <v>1478.58</v>
      </c>
      <c r="I40" s="97"/>
      <c r="J40" s="36">
        <f t="shared" si="8"/>
        <v>533.67999999999995</v>
      </c>
      <c r="K40" s="97"/>
      <c r="L40" s="97"/>
      <c r="M40" s="37">
        <f>M41</f>
        <v>533.67999999999995</v>
      </c>
      <c r="N40" s="97"/>
      <c r="O40" s="36">
        <f t="shared" si="9"/>
        <v>533.67999999999995</v>
      </c>
      <c r="P40" s="97"/>
      <c r="Q40" s="97"/>
      <c r="R40" s="37">
        <f>R41</f>
        <v>533.67999999999995</v>
      </c>
      <c r="S40" s="97"/>
      <c r="T40" s="110">
        <f t="shared" si="2"/>
        <v>36.094090275805165</v>
      </c>
      <c r="U40" s="138"/>
      <c r="V40" s="139"/>
      <c r="W40" s="138"/>
      <c r="AA40" s="114"/>
      <c r="AC40" s="114"/>
    </row>
    <row r="41" spans="1:29" ht="29.25" customHeight="1" outlineLevel="2" x14ac:dyDescent="0.25">
      <c r="A41" s="22" t="s">
        <v>459</v>
      </c>
      <c r="B41" s="249" t="s">
        <v>452</v>
      </c>
      <c r="C41" s="250"/>
      <c r="D41" s="24" t="s">
        <v>457</v>
      </c>
      <c r="E41" s="38">
        <f t="shared" si="7"/>
        <v>1478.58</v>
      </c>
      <c r="F41" s="25"/>
      <c r="G41" s="25"/>
      <c r="H41" s="25">
        <v>1478.58</v>
      </c>
      <c r="I41" s="25"/>
      <c r="J41" s="38">
        <f t="shared" si="8"/>
        <v>533.67999999999995</v>
      </c>
      <c r="K41" s="25"/>
      <c r="L41" s="25"/>
      <c r="M41" s="25">
        <v>533.67999999999995</v>
      </c>
      <c r="N41" s="25"/>
      <c r="O41" s="38">
        <f t="shared" si="9"/>
        <v>533.67999999999995</v>
      </c>
      <c r="P41" s="25"/>
      <c r="Q41" s="25"/>
      <c r="R41" s="25">
        <v>533.67999999999995</v>
      </c>
      <c r="S41" s="25"/>
      <c r="T41" s="27">
        <f t="shared" si="2"/>
        <v>36.094090275805165</v>
      </c>
      <c r="U41" s="126"/>
      <c r="V41" s="128"/>
      <c r="W41" s="126"/>
      <c r="AA41" s="17"/>
      <c r="AC41" s="17"/>
    </row>
    <row r="42" spans="1:29" s="113" customFormat="1" ht="68.25" customHeight="1" outlineLevel="1" x14ac:dyDescent="0.25">
      <c r="A42" s="19" t="s">
        <v>460</v>
      </c>
      <c r="B42" s="257" t="s">
        <v>453</v>
      </c>
      <c r="C42" s="258"/>
      <c r="D42" s="13" t="s">
        <v>129</v>
      </c>
      <c r="E42" s="36">
        <f t="shared" si="7"/>
        <v>38653.39</v>
      </c>
      <c r="F42" s="97"/>
      <c r="G42" s="97"/>
      <c r="H42" s="37">
        <f>H43+H44</f>
        <v>38653.39</v>
      </c>
      <c r="I42" s="97"/>
      <c r="J42" s="36">
        <f t="shared" si="8"/>
        <v>14517.38</v>
      </c>
      <c r="K42" s="97"/>
      <c r="L42" s="97"/>
      <c r="M42" s="37">
        <f>M43+M44</f>
        <v>14517.38</v>
      </c>
      <c r="N42" s="97"/>
      <c r="O42" s="36">
        <f t="shared" si="9"/>
        <v>14517.38</v>
      </c>
      <c r="P42" s="97"/>
      <c r="Q42" s="97"/>
      <c r="R42" s="37">
        <f>R43+R44</f>
        <v>14517.38</v>
      </c>
      <c r="S42" s="97"/>
      <c r="T42" s="110">
        <f t="shared" si="2"/>
        <v>37.557844214957598</v>
      </c>
      <c r="U42" s="138"/>
      <c r="V42" s="139"/>
      <c r="W42" s="138"/>
      <c r="AA42" s="114"/>
      <c r="AC42" s="114"/>
    </row>
    <row r="43" spans="1:29" ht="42.75" customHeight="1" outlineLevel="2" x14ac:dyDescent="0.25">
      <c r="A43" s="20" t="s">
        <v>461</v>
      </c>
      <c r="B43" s="249" t="s">
        <v>454</v>
      </c>
      <c r="C43" s="250"/>
      <c r="D43" s="14" t="s">
        <v>457</v>
      </c>
      <c r="E43" s="38">
        <f t="shared" si="7"/>
        <v>38068.839999999997</v>
      </c>
      <c r="F43" s="11"/>
      <c r="G43" s="11"/>
      <c r="H43" s="11">
        <v>38068.839999999997</v>
      </c>
      <c r="I43" s="11"/>
      <c r="J43" s="38">
        <f t="shared" si="8"/>
        <v>14429.58</v>
      </c>
      <c r="K43" s="11"/>
      <c r="L43" s="11"/>
      <c r="M43" s="11">
        <v>14429.58</v>
      </c>
      <c r="N43" s="11"/>
      <c r="O43" s="38">
        <f t="shared" si="9"/>
        <v>14429.58</v>
      </c>
      <c r="P43" s="11"/>
      <c r="Q43" s="11"/>
      <c r="R43" s="11">
        <v>14429.58</v>
      </c>
      <c r="S43" s="11"/>
      <c r="T43" s="27">
        <f t="shared" si="2"/>
        <v>37.903913016524804</v>
      </c>
      <c r="U43" s="128"/>
      <c r="V43" s="128"/>
      <c r="W43" s="126"/>
      <c r="AA43" s="17"/>
      <c r="AC43" s="17"/>
    </row>
    <row r="44" spans="1:29" ht="21" customHeight="1" outlineLevel="2" x14ac:dyDescent="0.25">
      <c r="A44" s="20" t="s">
        <v>462</v>
      </c>
      <c r="B44" s="249" t="s">
        <v>455</v>
      </c>
      <c r="C44" s="250"/>
      <c r="D44" s="325"/>
      <c r="E44" s="38">
        <f t="shared" si="7"/>
        <v>584.54999999999995</v>
      </c>
      <c r="F44" s="11"/>
      <c r="G44" s="11"/>
      <c r="H44" s="11">
        <v>584.54999999999995</v>
      </c>
      <c r="I44" s="11"/>
      <c r="J44" s="38">
        <f t="shared" si="8"/>
        <v>87.8</v>
      </c>
      <c r="K44" s="11"/>
      <c r="L44" s="11"/>
      <c r="M44" s="11">
        <v>87.8</v>
      </c>
      <c r="N44" s="11"/>
      <c r="O44" s="38">
        <f t="shared" si="9"/>
        <v>87.8</v>
      </c>
      <c r="P44" s="11"/>
      <c r="Q44" s="11"/>
      <c r="R44" s="11">
        <v>87.8</v>
      </c>
      <c r="S44" s="11"/>
      <c r="T44" s="27">
        <f t="shared" si="2"/>
        <v>15.020100932341119</v>
      </c>
      <c r="U44" s="128"/>
      <c r="V44" s="128"/>
      <c r="W44" s="126"/>
      <c r="AA44" s="17"/>
      <c r="AC44" s="17"/>
    </row>
    <row r="45" spans="1:29" ht="75" customHeight="1" x14ac:dyDescent="0.25">
      <c r="A45" s="2">
        <v>4</v>
      </c>
      <c r="B45" s="251" t="s">
        <v>463</v>
      </c>
      <c r="C45" s="252"/>
      <c r="D45" s="12" t="s">
        <v>129</v>
      </c>
      <c r="E45" s="9">
        <f>F45+G45+H45+I45</f>
        <v>28243.530000000002</v>
      </c>
      <c r="F45" s="107"/>
      <c r="G45" s="10">
        <f>G46+G60+G66</f>
        <v>1296.5100000000002</v>
      </c>
      <c r="H45" s="10">
        <f>H46+H60+H66</f>
        <v>26846.29</v>
      </c>
      <c r="I45" s="10">
        <f>I46+I60+I66</f>
        <v>100.72999999999999</v>
      </c>
      <c r="J45" s="9">
        <f>K45+L45+M45+N45</f>
        <v>11088.150000000001</v>
      </c>
      <c r="K45" s="107"/>
      <c r="L45" s="10">
        <f>L46+L60+L66</f>
        <v>86.35</v>
      </c>
      <c r="M45" s="10">
        <f>M46+M60+M66</f>
        <v>10966.19</v>
      </c>
      <c r="N45" s="10">
        <f>N46+N60+N66</f>
        <v>35.61</v>
      </c>
      <c r="O45" s="9">
        <f>P45+Q45+R45+S45</f>
        <v>11088.150000000001</v>
      </c>
      <c r="P45" s="107"/>
      <c r="Q45" s="10">
        <f>Q46+Q60+Q66</f>
        <v>86.35</v>
      </c>
      <c r="R45" s="10">
        <f>R46+R60+R66</f>
        <v>10966.19</v>
      </c>
      <c r="S45" s="10">
        <f>S46+S60+S66</f>
        <v>35.61</v>
      </c>
      <c r="T45" s="107">
        <f t="shared" si="2"/>
        <v>39.259079867141253</v>
      </c>
      <c r="U45" s="126"/>
      <c r="V45" s="128"/>
      <c r="W45" s="126"/>
      <c r="Z45" s="6"/>
      <c r="AA45" s="17"/>
      <c r="AC45" s="17"/>
    </row>
    <row r="46" spans="1:29" s="113" customFormat="1" ht="65.25" customHeight="1" outlineLevel="1" x14ac:dyDescent="0.25">
      <c r="A46" s="19" t="s">
        <v>16</v>
      </c>
      <c r="B46" s="217" t="s">
        <v>464</v>
      </c>
      <c r="C46" s="218"/>
      <c r="D46" s="13" t="s">
        <v>129</v>
      </c>
      <c r="E46" s="36">
        <f>F46+G46+H46+I46</f>
        <v>4910.33</v>
      </c>
      <c r="F46" s="97"/>
      <c r="G46" s="37">
        <f>G47+G51+G52+G53+G54+G55+G56+G57+G58+G59</f>
        <v>1217.1100000000001</v>
      </c>
      <c r="H46" s="37">
        <f>H47+H51+H52+H53+H54+H55+H56+H57+H58+H59</f>
        <v>3592.49</v>
      </c>
      <c r="I46" s="37">
        <f>I47+I51+I52+I53+I54+I55+I56+I57+I58+I59</f>
        <v>100.72999999999999</v>
      </c>
      <c r="J46" s="36">
        <f>K46+L46+M46+N46</f>
        <v>1672.9099999999999</v>
      </c>
      <c r="K46" s="97"/>
      <c r="L46" s="37">
        <f>L47+L51+L52+L53+L54+L55+L56+L57+L58+L59</f>
        <v>64.11</v>
      </c>
      <c r="M46" s="37">
        <f>M47+M51+M52+M53+M54+M55+M56+M57+M58+M59</f>
        <v>1573.19</v>
      </c>
      <c r="N46" s="37">
        <f>N47+N51+N52+N53+N54+N55+N56+N57+N58+N59</f>
        <v>35.61</v>
      </c>
      <c r="O46" s="36">
        <f>P46+Q46+R46+S46</f>
        <v>1672.9099999999999</v>
      </c>
      <c r="P46" s="97"/>
      <c r="Q46" s="37">
        <f>Q47+Q51+Q52+Q53+Q54+Q55+Q56+Q57+Q58+Q59</f>
        <v>64.11</v>
      </c>
      <c r="R46" s="37">
        <f>R47+R51+R52+R53+R54+R55+R56+R57+R58+R59</f>
        <v>1573.19</v>
      </c>
      <c r="S46" s="37">
        <f>S47+S51+S52+S53+S54+S55+S56+S57+S58+S59</f>
        <v>35.61</v>
      </c>
      <c r="T46" s="97">
        <f t="shared" si="2"/>
        <v>34.069196978614471</v>
      </c>
      <c r="U46" s="140"/>
      <c r="V46" s="139"/>
      <c r="W46" s="138"/>
      <c r="AA46" s="114"/>
      <c r="AC46" s="114"/>
    </row>
    <row r="47" spans="1:29" ht="57.75" customHeight="1" outlineLevel="2" x14ac:dyDescent="0.25">
      <c r="A47" s="20" t="s">
        <v>53</v>
      </c>
      <c r="B47" s="271" t="s">
        <v>465</v>
      </c>
      <c r="C47" s="272"/>
      <c r="D47" s="13" t="s">
        <v>129</v>
      </c>
      <c r="E47" s="38">
        <f t="shared" ref="E47:E67" si="10">F47+G47+H47+I47</f>
        <v>2109.9</v>
      </c>
      <c r="F47" s="11"/>
      <c r="G47" s="117">
        <f>SUM(G48:G50)</f>
        <v>1088.9000000000001</v>
      </c>
      <c r="H47" s="117">
        <f>SUM(H48:H50)</f>
        <v>1021</v>
      </c>
      <c r="I47" s="117">
        <f>SUM(I48:I50)</f>
        <v>0</v>
      </c>
      <c r="J47" s="38">
        <f t="shared" ref="J47:J67" si="11">K47+L47+M47+N47</f>
        <v>500</v>
      </c>
      <c r="K47" s="11"/>
      <c r="L47" s="117">
        <f>SUM(L48:L50)</f>
        <v>0</v>
      </c>
      <c r="M47" s="117">
        <f>SUM(M48:M50)</f>
        <v>500</v>
      </c>
      <c r="N47" s="117">
        <f>SUM(N48:N50)</f>
        <v>0</v>
      </c>
      <c r="O47" s="38">
        <f t="shared" ref="O47:O67" si="12">P47+Q47+R47+S47</f>
        <v>500</v>
      </c>
      <c r="P47" s="11"/>
      <c r="Q47" s="117">
        <f>SUM(Q48:Q50)</f>
        <v>0</v>
      </c>
      <c r="R47" s="117">
        <f>SUM(R48:R50)</f>
        <v>500</v>
      </c>
      <c r="S47" s="117">
        <f>SUM(S48:S50)</f>
        <v>0</v>
      </c>
      <c r="T47" s="11">
        <f t="shared" si="2"/>
        <v>23.697805583202992</v>
      </c>
      <c r="U47" s="5"/>
      <c r="V47" s="128"/>
      <c r="W47" s="126"/>
      <c r="AA47" s="17"/>
      <c r="AC47" s="17"/>
    </row>
    <row r="48" spans="1:29" s="115" customFormat="1" ht="51" outlineLevel="3" x14ac:dyDescent="0.25">
      <c r="A48" s="146" t="s">
        <v>486</v>
      </c>
      <c r="B48" s="146"/>
      <c r="C48" s="151" t="s">
        <v>466</v>
      </c>
      <c r="D48" s="151" t="s">
        <v>129</v>
      </c>
      <c r="E48" s="39">
        <f t="shared" si="10"/>
        <v>500</v>
      </c>
      <c r="F48" s="25"/>
      <c r="G48" s="25"/>
      <c r="H48" s="31">
        <v>500</v>
      </c>
      <c r="I48" s="25"/>
      <c r="J48" s="39">
        <f t="shared" si="11"/>
        <v>500</v>
      </c>
      <c r="K48" s="25"/>
      <c r="L48" s="25"/>
      <c r="M48" s="25">
        <v>500</v>
      </c>
      <c r="N48" s="25"/>
      <c r="O48" s="39">
        <f t="shared" si="12"/>
        <v>500</v>
      </c>
      <c r="P48" s="25"/>
      <c r="Q48" s="25"/>
      <c r="R48" s="25">
        <v>500</v>
      </c>
      <c r="S48" s="25"/>
      <c r="T48" s="25">
        <f t="shared" si="2"/>
        <v>100</v>
      </c>
      <c r="U48" s="141"/>
      <c r="V48" s="137"/>
      <c r="W48" s="136"/>
      <c r="AA48" s="116"/>
      <c r="AC48" s="116"/>
    </row>
    <row r="49" spans="1:29" s="115" customFormat="1" ht="38.25" outlineLevel="3" x14ac:dyDescent="0.25">
      <c r="A49" s="146" t="s">
        <v>487</v>
      </c>
      <c r="B49" s="146"/>
      <c r="C49" s="151" t="s">
        <v>467</v>
      </c>
      <c r="D49" s="151" t="s">
        <v>129</v>
      </c>
      <c r="E49" s="39">
        <f t="shared" si="10"/>
        <v>1209.9000000000001</v>
      </c>
      <c r="F49" s="25"/>
      <c r="G49" s="25">
        <v>1088.9000000000001</v>
      </c>
      <c r="H49" s="31">
        <v>121</v>
      </c>
      <c r="I49" s="25"/>
      <c r="J49" s="39">
        <f t="shared" si="11"/>
        <v>0</v>
      </c>
      <c r="K49" s="25"/>
      <c r="L49" s="25"/>
      <c r="M49" s="25">
        <v>0</v>
      </c>
      <c r="N49" s="25"/>
      <c r="O49" s="39">
        <f t="shared" si="12"/>
        <v>0</v>
      </c>
      <c r="P49" s="25"/>
      <c r="Q49" s="25">
        <v>0</v>
      </c>
      <c r="R49" s="25">
        <v>0</v>
      </c>
      <c r="S49" s="25"/>
      <c r="T49" s="25">
        <f t="shared" si="2"/>
        <v>0</v>
      </c>
      <c r="U49" s="141"/>
      <c r="V49" s="137"/>
      <c r="W49" s="136"/>
      <c r="AA49" s="116"/>
      <c r="AC49" s="116"/>
    </row>
    <row r="50" spans="1:29" s="115" customFormat="1" ht="38.25" outlineLevel="3" x14ac:dyDescent="0.25">
      <c r="A50" s="146" t="s">
        <v>488</v>
      </c>
      <c r="B50" s="146"/>
      <c r="C50" s="151" t="s">
        <v>468</v>
      </c>
      <c r="D50" s="151" t="s">
        <v>129</v>
      </c>
      <c r="E50" s="39">
        <f t="shared" si="10"/>
        <v>400</v>
      </c>
      <c r="F50" s="25"/>
      <c r="G50" s="25"/>
      <c r="H50" s="31">
        <v>400</v>
      </c>
      <c r="I50" s="25"/>
      <c r="J50" s="39">
        <f t="shared" si="11"/>
        <v>0</v>
      </c>
      <c r="K50" s="25"/>
      <c r="L50" s="25"/>
      <c r="M50" s="25">
        <v>0</v>
      </c>
      <c r="N50" s="25"/>
      <c r="O50" s="39">
        <f t="shared" si="12"/>
        <v>0</v>
      </c>
      <c r="P50" s="25"/>
      <c r="Q50" s="25"/>
      <c r="R50" s="25">
        <v>0</v>
      </c>
      <c r="S50" s="25"/>
      <c r="T50" s="25">
        <f t="shared" si="2"/>
        <v>0</v>
      </c>
      <c r="U50" s="141"/>
      <c r="V50" s="137"/>
      <c r="W50" s="136"/>
      <c r="AA50" s="116"/>
      <c r="AC50" s="116"/>
    </row>
    <row r="51" spans="1:29" ht="37.5" customHeight="1" outlineLevel="2" x14ac:dyDescent="0.25">
      <c r="A51" s="20" t="s">
        <v>337</v>
      </c>
      <c r="B51" s="253" t="s">
        <v>469</v>
      </c>
      <c r="C51" s="254"/>
      <c r="D51" s="13" t="s">
        <v>129</v>
      </c>
      <c r="E51" s="38">
        <f t="shared" si="10"/>
        <v>22.11</v>
      </c>
      <c r="F51" s="11"/>
      <c r="G51" s="11"/>
      <c r="H51" s="21">
        <v>21</v>
      </c>
      <c r="I51" s="11">
        <v>1.1100000000000001</v>
      </c>
      <c r="J51" s="38">
        <f t="shared" si="11"/>
        <v>0</v>
      </c>
      <c r="K51" s="11"/>
      <c r="L51" s="11"/>
      <c r="M51" s="11">
        <v>0</v>
      </c>
      <c r="N51" s="11">
        <v>0</v>
      </c>
      <c r="O51" s="38">
        <f t="shared" si="12"/>
        <v>0</v>
      </c>
      <c r="P51" s="11"/>
      <c r="Q51" s="11"/>
      <c r="R51" s="11">
        <v>0</v>
      </c>
      <c r="S51" s="11">
        <v>0</v>
      </c>
      <c r="T51" s="11">
        <f t="shared" si="2"/>
        <v>0</v>
      </c>
      <c r="U51" s="5"/>
      <c r="V51" s="128"/>
      <c r="W51" s="126"/>
      <c r="Z51" s="17"/>
      <c r="AA51" s="17"/>
      <c r="AC51" s="17"/>
    </row>
    <row r="52" spans="1:29" ht="46.5" customHeight="1" outlineLevel="2" x14ac:dyDescent="0.25">
      <c r="A52" s="20" t="s">
        <v>54</v>
      </c>
      <c r="B52" s="253" t="s">
        <v>470</v>
      </c>
      <c r="C52" s="254"/>
      <c r="D52" s="13" t="s">
        <v>129</v>
      </c>
      <c r="E52" s="38">
        <f t="shared" si="10"/>
        <v>154.99</v>
      </c>
      <c r="F52" s="11"/>
      <c r="G52" s="11"/>
      <c r="H52" s="21">
        <v>147.24</v>
      </c>
      <c r="I52" s="11">
        <v>7.75</v>
      </c>
      <c r="J52" s="38">
        <f t="shared" si="11"/>
        <v>0</v>
      </c>
      <c r="K52" s="11"/>
      <c r="L52" s="11"/>
      <c r="M52" s="11">
        <v>0</v>
      </c>
      <c r="N52" s="11">
        <v>0</v>
      </c>
      <c r="O52" s="38">
        <f t="shared" si="12"/>
        <v>0</v>
      </c>
      <c r="P52" s="11"/>
      <c r="Q52" s="11"/>
      <c r="R52" s="11">
        <v>0</v>
      </c>
      <c r="S52" s="11">
        <v>0</v>
      </c>
      <c r="T52" s="11">
        <f t="shared" si="2"/>
        <v>0</v>
      </c>
      <c r="U52" s="5"/>
      <c r="V52" s="128"/>
      <c r="W52" s="126"/>
      <c r="AA52" s="17"/>
      <c r="AC52" s="17"/>
    </row>
    <row r="53" spans="1:29" ht="29.25" customHeight="1" outlineLevel="2" x14ac:dyDescent="0.25">
      <c r="A53" s="20" t="s">
        <v>55</v>
      </c>
      <c r="B53" s="253" t="s">
        <v>471</v>
      </c>
      <c r="C53" s="254"/>
      <c r="D53" s="13" t="s">
        <v>129</v>
      </c>
      <c r="E53" s="38">
        <f t="shared" si="10"/>
        <v>63.16</v>
      </c>
      <c r="F53" s="11"/>
      <c r="G53" s="11"/>
      <c r="H53" s="21">
        <v>60</v>
      </c>
      <c r="I53" s="11">
        <v>3.16</v>
      </c>
      <c r="J53" s="38">
        <f t="shared" si="11"/>
        <v>33.199999999999996</v>
      </c>
      <c r="K53" s="11"/>
      <c r="L53" s="11"/>
      <c r="M53" s="11">
        <v>31.54</v>
      </c>
      <c r="N53" s="11">
        <v>1.66</v>
      </c>
      <c r="O53" s="38">
        <f t="shared" si="12"/>
        <v>33.199999999999996</v>
      </c>
      <c r="P53" s="11"/>
      <c r="Q53" s="11"/>
      <c r="R53" s="11">
        <v>31.54</v>
      </c>
      <c r="S53" s="11">
        <v>1.66</v>
      </c>
      <c r="T53" s="11">
        <f t="shared" si="2"/>
        <v>52.564914502849902</v>
      </c>
      <c r="U53" s="5"/>
      <c r="V53" s="128"/>
      <c r="W53" s="126"/>
      <c r="AA53" s="17"/>
      <c r="AC53" s="17"/>
    </row>
    <row r="54" spans="1:29" ht="23.25" customHeight="1" outlineLevel="2" x14ac:dyDescent="0.25">
      <c r="A54" s="20" t="s">
        <v>338</v>
      </c>
      <c r="B54" s="253" t="s">
        <v>472</v>
      </c>
      <c r="C54" s="254"/>
      <c r="D54" s="13" t="s">
        <v>129</v>
      </c>
      <c r="E54" s="38">
        <f t="shared" si="10"/>
        <v>602.9</v>
      </c>
      <c r="F54" s="11"/>
      <c r="G54" s="11"/>
      <c r="H54" s="21">
        <v>602.9</v>
      </c>
      <c r="I54" s="11"/>
      <c r="J54" s="38">
        <f t="shared" si="11"/>
        <v>369.21</v>
      </c>
      <c r="K54" s="11"/>
      <c r="L54" s="11"/>
      <c r="M54" s="11">
        <v>369.21</v>
      </c>
      <c r="N54" s="11"/>
      <c r="O54" s="38">
        <f t="shared" si="12"/>
        <v>369.21</v>
      </c>
      <c r="P54" s="11"/>
      <c r="Q54" s="11"/>
      <c r="R54" s="11">
        <v>369.21</v>
      </c>
      <c r="S54" s="11"/>
      <c r="T54" s="11">
        <f t="shared" si="2"/>
        <v>61.239011444684024</v>
      </c>
      <c r="U54" s="5"/>
      <c r="V54" s="128"/>
      <c r="W54" s="126"/>
      <c r="AA54" s="17"/>
      <c r="AC54" s="17"/>
    </row>
    <row r="55" spans="1:29" outlineLevel="2" x14ac:dyDescent="0.25">
      <c r="A55" s="20" t="s">
        <v>56</v>
      </c>
      <c r="B55" s="253" t="s">
        <v>473</v>
      </c>
      <c r="C55" s="254"/>
      <c r="D55" s="13" t="s">
        <v>129</v>
      </c>
      <c r="E55" s="38">
        <f t="shared" si="10"/>
        <v>0</v>
      </c>
      <c r="F55" s="11"/>
      <c r="G55" s="11"/>
      <c r="H55" s="21">
        <v>0</v>
      </c>
      <c r="I55" s="11"/>
      <c r="J55" s="38">
        <f t="shared" si="11"/>
        <v>0</v>
      </c>
      <c r="K55" s="11"/>
      <c r="L55" s="11"/>
      <c r="M55" s="11">
        <v>0</v>
      </c>
      <c r="N55" s="11"/>
      <c r="O55" s="38">
        <f t="shared" si="12"/>
        <v>0</v>
      </c>
      <c r="P55" s="11"/>
      <c r="Q55" s="11"/>
      <c r="R55" s="11">
        <v>0</v>
      </c>
      <c r="S55" s="11"/>
      <c r="T55" s="11" t="s">
        <v>1014</v>
      </c>
      <c r="U55" s="5"/>
      <c r="V55" s="128"/>
      <c r="W55" s="126"/>
      <c r="AA55" s="17"/>
      <c r="AC55" s="17"/>
    </row>
    <row r="56" spans="1:29" outlineLevel="2" x14ac:dyDescent="0.25">
      <c r="A56" s="20" t="s">
        <v>57</v>
      </c>
      <c r="B56" s="253" t="s">
        <v>474</v>
      </c>
      <c r="C56" s="254"/>
      <c r="D56" s="13" t="s">
        <v>129</v>
      </c>
      <c r="E56" s="38">
        <f t="shared" si="10"/>
        <v>183.16000000000003</v>
      </c>
      <c r="F56" s="11"/>
      <c r="G56" s="11">
        <v>128.21</v>
      </c>
      <c r="H56" s="21">
        <v>54.95</v>
      </c>
      <c r="I56" s="11"/>
      <c r="J56" s="38">
        <f t="shared" si="11"/>
        <v>91.58</v>
      </c>
      <c r="K56" s="11"/>
      <c r="L56" s="11">
        <v>64.11</v>
      </c>
      <c r="M56" s="11">
        <v>27.47</v>
      </c>
      <c r="N56" s="11"/>
      <c r="O56" s="38">
        <f t="shared" si="12"/>
        <v>91.58</v>
      </c>
      <c r="P56" s="11"/>
      <c r="Q56" s="11">
        <v>64.11</v>
      </c>
      <c r="R56" s="11">
        <v>27.47</v>
      </c>
      <c r="S56" s="11"/>
      <c r="T56" s="11">
        <f t="shared" si="2"/>
        <v>49.999999999999993</v>
      </c>
      <c r="U56" s="5"/>
      <c r="V56" s="128"/>
      <c r="W56" s="126"/>
      <c r="AA56" s="17"/>
      <c r="AC56" s="17"/>
    </row>
    <row r="57" spans="1:29" ht="32.25" customHeight="1" outlineLevel="2" x14ac:dyDescent="0.25">
      <c r="A57" s="20" t="s">
        <v>58</v>
      </c>
      <c r="B57" s="253" t="s">
        <v>475</v>
      </c>
      <c r="C57" s="254"/>
      <c r="D57" s="13" t="s">
        <v>129</v>
      </c>
      <c r="E57" s="38">
        <f t="shared" si="10"/>
        <v>1774.1100000000001</v>
      </c>
      <c r="F57" s="11"/>
      <c r="G57" s="11"/>
      <c r="H57" s="21">
        <v>1685.4</v>
      </c>
      <c r="I57" s="11">
        <v>88.71</v>
      </c>
      <c r="J57" s="38">
        <f t="shared" si="11"/>
        <v>678.92000000000007</v>
      </c>
      <c r="K57" s="11"/>
      <c r="L57" s="11"/>
      <c r="M57" s="11">
        <v>644.97</v>
      </c>
      <c r="N57" s="11">
        <v>33.950000000000003</v>
      </c>
      <c r="O57" s="38">
        <f t="shared" si="12"/>
        <v>678.92000000000007</v>
      </c>
      <c r="P57" s="11"/>
      <c r="Q57" s="11"/>
      <c r="R57" s="11">
        <v>644.97</v>
      </c>
      <c r="S57" s="11">
        <v>33.950000000000003</v>
      </c>
      <c r="T57" s="11">
        <f t="shared" si="2"/>
        <v>38.268202084425425</v>
      </c>
      <c r="U57" s="5"/>
      <c r="V57" s="128"/>
      <c r="W57" s="126"/>
      <c r="AA57" s="17"/>
      <c r="AC57" s="17"/>
    </row>
    <row r="58" spans="1:29" ht="33.75" customHeight="1" outlineLevel="2" x14ac:dyDescent="0.25">
      <c r="A58" s="20" t="s">
        <v>59</v>
      </c>
      <c r="B58" s="253" t="s">
        <v>476</v>
      </c>
      <c r="C58" s="254"/>
      <c r="D58" s="13" t="s">
        <v>129</v>
      </c>
      <c r="E58" s="38">
        <f t="shared" si="10"/>
        <v>0</v>
      </c>
      <c r="F58" s="11"/>
      <c r="G58" s="11"/>
      <c r="H58" s="21">
        <v>0</v>
      </c>
      <c r="I58" s="11"/>
      <c r="J58" s="38">
        <f t="shared" si="11"/>
        <v>0</v>
      </c>
      <c r="K58" s="11"/>
      <c r="L58" s="11"/>
      <c r="M58" s="11">
        <v>0</v>
      </c>
      <c r="N58" s="11"/>
      <c r="O58" s="38">
        <f t="shared" si="12"/>
        <v>0</v>
      </c>
      <c r="P58" s="11"/>
      <c r="Q58" s="11"/>
      <c r="R58" s="11">
        <v>0</v>
      </c>
      <c r="S58" s="11"/>
      <c r="T58" s="11" t="s">
        <v>1014</v>
      </c>
      <c r="U58" s="5"/>
      <c r="V58" s="128"/>
      <c r="W58" s="126"/>
      <c r="AA58" s="17"/>
      <c r="AC58" s="17"/>
    </row>
    <row r="59" spans="1:29" ht="35.25" customHeight="1" outlineLevel="2" x14ac:dyDescent="0.25">
      <c r="A59" s="20" t="s">
        <v>60</v>
      </c>
      <c r="B59" s="253" t="s">
        <v>477</v>
      </c>
      <c r="C59" s="254"/>
      <c r="D59" s="13" t="s">
        <v>129</v>
      </c>
      <c r="E59" s="38">
        <f t="shared" si="10"/>
        <v>0</v>
      </c>
      <c r="F59" s="11"/>
      <c r="G59" s="11"/>
      <c r="H59" s="21">
        <v>0</v>
      </c>
      <c r="I59" s="11"/>
      <c r="J59" s="38">
        <f t="shared" si="11"/>
        <v>0</v>
      </c>
      <c r="K59" s="11"/>
      <c r="L59" s="11"/>
      <c r="M59" s="11">
        <v>0</v>
      </c>
      <c r="N59" s="11"/>
      <c r="O59" s="38">
        <f t="shared" si="12"/>
        <v>0</v>
      </c>
      <c r="P59" s="11"/>
      <c r="Q59" s="11"/>
      <c r="R59" s="11">
        <v>0</v>
      </c>
      <c r="S59" s="11"/>
      <c r="T59" s="11" t="s">
        <v>1014</v>
      </c>
      <c r="U59" s="5"/>
      <c r="V59" s="128"/>
      <c r="W59" s="126"/>
      <c r="AA59" s="17"/>
      <c r="AC59" s="17"/>
    </row>
    <row r="60" spans="1:29" s="113" customFormat="1" ht="65.25" customHeight="1" outlineLevel="1" x14ac:dyDescent="0.25">
      <c r="A60" s="30" t="s">
        <v>489</v>
      </c>
      <c r="B60" s="217" t="s">
        <v>478</v>
      </c>
      <c r="C60" s="218"/>
      <c r="D60" s="13" t="s">
        <v>129</v>
      </c>
      <c r="E60" s="36">
        <f t="shared" si="10"/>
        <v>23248.799999999999</v>
      </c>
      <c r="F60" s="97"/>
      <c r="G60" s="97"/>
      <c r="H60" s="37">
        <f>SUM(H61:H65)</f>
        <v>23248.799999999999</v>
      </c>
      <c r="I60" s="97"/>
      <c r="J60" s="36">
        <f t="shared" si="11"/>
        <v>9393</v>
      </c>
      <c r="K60" s="97"/>
      <c r="L60" s="97"/>
      <c r="M60" s="37">
        <f>SUM(M61:M65)</f>
        <v>9393</v>
      </c>
      <c r="N60" s="97"/>
      <c r="O60" s="36">
        <f t="shared" si="12"/>
        <v>9393</v>
      </c>
      <c r="P60" s="97"/>
      <c r="Q60" s="97"/>
      <c r="R60" s="37">
        <f>SUM(R61:R65)</f>
        <v>9393</v>
      </c>
      <c r="S60" s="97"/>
      <c r="T60" s="97">
        <f t="shared" si="2"/>
        <v>40.402085268917105</v>
      </c>
      <c r="U60" s="140"/>
      <c r="V60" s="139"/>
      <c r="W60" s="138"/>
      <c r="AA60" s="114"/>
      <c r="AC60" s="114"/>
    </row>
    <row r="61" spans="1:29" ht="36.75" customHeight="1" outlineLevel="2" x14ac:dyDescent="0.25">
      <c r="A61" s="20" t="s">
        <v>61</v>
      </c>
      <c r="B61" s="253" t="s">
        <v>479</v>
      </c>
      <c r="C61" s="254"/>
      <c r="D61" s="13" t="s">
        <v>129</v>
      </c>
      <c r="E61" s="38">
        <f t="shared" si="10"/>
        <v>122.38</v>
      </c>
      <c r="F61" s="11"/>
      <c r="G61" s="11"/>
      <c r="H61" s="21">
        <v>122.38</v>
      </c>
      <c r="I61" s="11"/>
      <c r="J61" s="38">
        <f t="shared" si="11"/>
        <v>61.19</v>
      </c>
      <c r="K61" s="11"/>
      <c r="L61" s="11"/>
      <c r="M61" s="11">
        <v>61.19</v>
      </c>
      <c r="N61" s="11"/>
      <c r="O61" s="38">
        <f t="shared" si="12"/>
        <v>61.19</v>
      </c>
      <c r="P61" s="11"/>
      <c r="Q61" s="11"/>
      <c r="R61" s="11">
        <v>61.19</v>
      </c>
      <c r="S61" s="11"/>
      <c r="T61" s="11">
        <f t="shared" si="2"/>
        <v>50</v>
      </c>
      <c r="U61" s="5"/>
      <c r="V61" s="128"/>
      <c r="W61" s="126"/>
      <c r="AA61" s="17"/>
      <c r="AC61" s="17"/>
    </row>
    <row r="62" spans="1:29" ht="31.5" customHeight="1" outlineLevel="2" x14ac:dyDescent="0.25">
      <c r="A62" s="20" t="s">
        <v>62</v>
      </c>
      <c r="B62" s="253" t="s">
        <v>480</v>
      </c>
      <c r="C62" s="254"/>
      <c r="D62" s="13" t="s">
        <v>129</v>
      </c>
      <c r="E62" s="38">
        <f t="shared" si="10"/>
        <v>1750</v>
      </c>
      <c r="F62" s="11"/>
      <c r="G62" s="11"/>
      <c r="H62" s="21">
        <v>1750</v>
      </c>
      <c r="I62" s="11"/>
      <c r="J62" s="38">
        <f t="shared" si="11"/>
        <v>795</v>
      </c>
      <c r="K62" s="11"/>
      <c r="L62" s="11"/>
      <c r="M62" s="11">
        <v>795</v>
      </c>
      <c r="N62" s="11"/>
      <c r="O62" s="38">
        <f t="shared" si="12"/>
        <v>795</v>
      </c>
      <c r="P62" s="11"/>
      <c r="Q62" s="11"/>
      <c r="R62" s="11">
        <v>795</v>
      </c>
      <c r="S62" s="11"/>
      <c r="T62" s="11">
        <f t="shared" si="2"/>
        <v>45.428571428571431</v>
      </c>
      <c r="U62" s="5"/>
      <c r="V62" s="128"/>
      <c r="W62" s="126"/>
      <c r="Z62" s="17"/>
      <c r="AA62" s="17"/>
      <c r="AC62" s="17"/>
    </row>
    <row r="63" spans="1:29" ht="30" customHeight="1" outlineLevel="2" x14ac:dyDescent="0.25">
      <c r="A63" s="20" t="s">
        <v>63</v>
      </c>
      <c r="B63" s="253" t="s">
        <v>481</v>
      </c>
      <c r="C63" s="254"/>
      <c r="D63" s="13" t="s">
        <v>129</v>
      </c>
      <c r="E63" s="38">
        <f t="shared" si="10"/>
        <v>1400</v>
      </c>
      <c r="F63" s="11"/>
      <c r="G63" s="11"/>
      <c r="H63" s="21">
        <v>1400</v>
      </c>
      <c r="I63" s="11"/>
      <c r="J63" s="38">
        <f t="shared" si="11"/>
        <v>250</v>
      </c>
      <c r="K63" s="11"/>
      <c r="L63" s="11"/>
      <c r="M63" s="11">
        <v>250</v>
      </c>
      <c r="N63" s="11"/>
      <c r="O63" s="38">
        <f t="shared" si="12"/>
        <v>250</v>
      </c>
      <c r="P63" s="11"/>
      <c r="Q63" s="11"/>
      <c r="R63" s="11">
        <v>250</v>
      </c>
      <c r="S63" s="11"/>
      <c r="T63" s="11">
        <f t="shared" si="2"/>
        <v>17.857142857142858</v>
      </c>
      <c r="U63" s="5"/>
      <c r="V63" s="128"/>
      <c r="W63" s="126"/>
      <c r="AA63" s="17"/>
      <c r="AC63" s="17"/>
    </row>
    <row r="64" spans="1:29" ht="44.25" customHeight="1" outlineLevel="2" x14ac:dyDescent="0.25">
      <c r="A64" s="20" t="s">
        <v>64</v>
      </c>
      <c r="B64" s="253" t="s">
        <v>482</v>
      </c>
      <c r="C64" s="254"/>
      <c r="D64" s="13" t="s">
        <v>129</v>
      </c>
      <c r="E64" s="38">
        <f t="shared" si="10"/>
        <v>19136.419999999998</v>
      </c>
      <c r="F64" s="11"/>
      <c r="G64" s="11"/>
      <c r="H64" s="11">
        <v>19136.419999999998</v>
      </c>
      <c r="I64" s="11"/>
      <c r="J64" s="38">
        <f t="shared" si="11"/>
        <v>8176.81</v>
      </c>
      <c r="K64" s="11"/>
      <c r="L64" s="11"/>
      <c r="M64" s="11">
        <v>8176.81</v>
      </c>
      <c r="N64" s="11"/>
      <c r="O64" s="38">
        <f t="shared" si="12"/>
        <v>8176.81</v>
      </c>
      <c r="P64" s="11"/>
      <c r="Q64" s="11"/>
      <c r="R64" s="11">
        <v>8176.81</v>
      </c>
      <c r="S64" s="97"/>
      <c r="T64" s="11">
        <f t="shared" si="2"/>
        <v>42.729047543897977</v>
      </c>
      <c r="U64" s="126"/>
      <c r="V64" s="128"/>
      <c r="W64" s="126"/>
      <c r="AA64" s="17"/>
      <c r="AC64" s="17"/>
    </row>
    <row r="65" spans="1:29" ht="39.75" customHeight="1" outlineLevel="2" x14ac:dyDescent="0.25">
      <c r="A65" s="20" t="s">
        <v>65</v>
      </c>
      <c r="B65" s="253" t="s">
        <v>483</v>
      </c>
      <c r="C65" s="254"/>
      <c r="D65" s="13" t="s">
        <v>129</v>
      </c>
      <c r="E65" s="38">
        <f t="shared" si="10"/>
        <v>840</v>
      </c>
      <c r="F65" s="11"/>
      <c r="G65" s="11"/>
      <c r="H65" s="11">
        <v>840</v>
      </c>
      <c r="I65" s="11"/>
      <c r="J65" s="38">
        <f t="shared" si="11"/>
        <v>110</v>
      </c>
      <c r="K65" s="11"/>
      <c r="L65" s="11"/>
      <c r="M65" s="11">
        <v>110</v>
      </c>
      <c r="N65" s="11"/>
      <c r="O65" s="38">
        <f t="shared" si="12"/>
        <v>110</v>
      </c>
      <c r="P65" s="11"/>
      <c r="Q65" s="11"/>
      <c r="R65" s="11">
        <v>110</v>
      </c>
      <c r="S65" s="11"/>
      <c r="T65" s="11">
        <f t="shared" si="2"/>
        <v>13.095238095238097</v>
      </c>
      <c r="U65" s="126"/>
      <c r="V65" s="128"/>
      <c r="W65" s="126"/>
      <c r="AA65" s="17"/>
      <c r="AC65" s="17"/>
    </row>
    <row r="66" spans="1:29" s="113" customFormat="1" ht="67.5" customHeight="1" outlineLevel="1" x14ac:dyDescent="0.25">
      <c r="A66" s="30" t="s">
        <v>490</v>
      </c>
      <c r="B66" s="217" t="s">
        <v>484</v>
      </c>
      <c r="C66" s="218"/>
      <c r="D66" s="13" t="s">
        <v>129</v>
      </c>
      <c r="E66" s="36">
        <f t="shared" si="10"/>
        <v>84.4</v>
      </c>
      <c r="F66" s="97"/>
      <c r="G66" s="37">
        <f>G67</f>
        <v>79.400000000000006</v>
      </c>
      <c r="H66" s="37">
        <f t="shared" ref="H66" si="13">H67</f>
        <v>5</v>
      </c>
      <c r="I66" s="97"/>
      <c r="J66" s="36">
        <f t="shared" si="11"/>
        <v>22.24</v>
      </c>
      <c r="K66" s="97"/>
      <c r="L66" s="37">
        <f>L67</f>
        <v>22.24</v>
      </c>
      <c r="M66" s="37">
        <f t="shared" ref="M66" si="14">M67</f>
        <v>0</v>
      </c>
      <c r="N66" s="97"/>
      <c r="O66" s="36">
        <f t="shared" si="12"/>
        <v>22.24</v>
      </c>
      <c r="P66" s="97"/>
      <c r="Q66" s="37">
        <f>Q67</f>
        <v>22.24</v>
      </c>
      <c r="R66" s="37">
        <f t="shared" ref="R66" si="15">R67</f>
        <v>0</v>
      </c>
      <c r="S66" s="97"/>
      <c r="T66" s="97">
        <f t="shared" si="2"/>
        <v>26.350710900473928</v>
      </c>
      <c r="U66" s="138"/>
      <c r="V66" s="139"/>
      <c r="W66" s="138"/>
      <c r="AA66" s="114"/>
      <c r="AC66" s="114"/>
    </row>
    <row r="67" spans="1:29" ht="36.75" customHeight="1" outlineLevel="2" x14ac:dyDescent="0.25">
      <c r="A67" s="20" t="s">
        <v>491</v>
      </c>
      <c r="B67" s="253" t="s">
        <v>485</v>
      </c>
      <c r="C67" s="254"/>
      <c r="D67" s="13" t="s">
        <v>129</v>
      </c>
      <c r="E67" s="38">
        <f t="shared" si="10"/>
        <v>84.4</v>
      </c>
      <c r="F67" s="11"/>
      <c r="G67" s="11">
        <v>79.400000000000006</v>
      </c>
      <c r="H67" s="11">
        <v>5</v>
      </c>
      <c r="I67" s="11"/>
      <c r="J67" s="38">
        <f t="shared" si="11"/>
        <v>22.24</v>
      </c>
      <c r="K67" s="11"/>
      <c r="L67" s="11">
        <v>22.24</v>
      </c>
      <c r="M67" s="11">
        <v>0</v>
      </c>
      <c r="N67" s="11"/>
      <c r="O67" s="38">
        <f t="shared" si="12"/>
        <v>22.24</v>
      </c>
      <c r="P67" s="11"/>
      <c r="Q67" s="11">
        <v>22.24</v>
      </c>
      <c r="R67" s="11">
        <v>0</v>
      </c>
      <c r="S67" s="11"/>
      <c r="T67" s="11">
        <f t="shared" si="2"/>
        <v>26.350710900473928</v>
      </c>
      <c r="U67" s="126"/>
      <c r="V67" s="128"/>
      <c r="W67" s="126"/>
      <c r="AA67" s="17"/>
      <c r="AC67" s="17"/>
    </row>
    <row r="68" spans="1:29" ht="75" customHeight="1" x14ac:dyDescent="0.25">
      <c r="A68" s="2">
        <v>5</v>
      </c>
      <c r="B68" s="251" t="s">
        <v>492</v>
      </c>
      <c r="C68" s="252"/>
      <c r="D68" s="12"/>
      <c r="E68" s="9">
        <f>F68+G68+H68+I68</f>
        <v>53067.899999999994</v>
      </c>
      <c r="F68" s="107"/>
      <c r="G68" s="10">
        <f>G69+G128+G146+G150</f>
        <v>917.7</v>
      </c>
      <c r="H68" s="10">
        <f>H69+H128+H146+H150</f>
        <v>52150.2</v>
      </c>
      <c r="I68" s="107"/>
      <c r="J68" s="9">
        <f>K68+L68+M68+N68</f>
        <v>20625.78</v>
      </c>
      <c r="K68" s="107"/>
      <c r="L68" s="10">
        <f>L69+L128+L146+L150</f>
        <v>428.1</v>
      </c>
      <c r="M68" s="10">
        <f>M69+M128+M146+M150</f>
        <v>20197.68</v>
      </c>
      <c r="N68" s="107"/>
      <c r="O68" s="9">
        <f>P68+Q68+R68+S68</f>
        <v>20625.78</v>
      </c>
      <c r="P68" s="107"/>
      <c r="Q68" s="10">
        <f>Q69+Q128+Q146+Q150</f>
        <v>428.1</v>
      </c>
      <c r="R68" s="10">
        <f>R69+R128+R146+R150</f>
        <v>20197.68</v>
      </c>
      <c r="S68" s="107"/>
      <c r="T68" s="107">
        <f>O68/E68*100</f>
        <v>38.866772568727995</v>
      </c>
      <c r="U68" s="128"/>
      <c r="V68" s="128"/>
      <c r="W68" s="126"/>
      <c r="Z68" s="6"/>
      <c r="AA68" s="17"/>
      <c r="AC68" s="17"/>
    </row>
    <row r="69" spans="1:29" ht="67.5" customHeight="1" outlineLevel="1" x14ac:dyDescent="0.25">
      <c r="A69" s="19" t="s">
        <v>17</v>
      </c>
      <c r="B69" s="217" t="s">
        <v>493</v>
      </c>
      <c r="C69" s="218"/>
      <c r="D69" s="118"/>
      <c r="E69" s="36">
        <f t="shared" ref="E69:E132" si="16">F69+G69+H69+I69</f>
        <v>2207</v>
      </c>
      <c r="F69" s="109"/>
      <c r="G69" s="37">
        <f>G70+G108+G116</f>
        <v>103.6</v>
      </c>
      <c r="H69" s="37">
        <f>H70+H108+H116</f>
        <v>2103.4</v>
      </c>
      <c r="I69" s="109"/>
      <c r="J69" s="36">
        <f t="shared" ref="J69:J132" si="17">K69+L69+M69+N69</f>
        <v>1037.99</v>
      </c>
      <c r="K69" s="97"/>
      <c r="L69" s="37">
        <f>L70+L108+L116</f>
        <v>51.8</v>
      </c>
      <c r="M69" s="37">
        <f>M70+M108+M116</f>
        <v>986.18999999999994</v>
      </c>
      <c r="N69" s="97"/>
      <c r="O69" s="36">
        <f t="shared" ref="O69:O132" si="18">P69+Q69+R69+S69</f>
        <v>1037.99</v>
      </c>
      <c r="P69" s="97"/>
      <c r="Q69" s="37">
        <f>Q70+Q108+Q116</f>
        <v>51.8</v>
      </c>
      <c r="R69" s="37">
        <f>R70+R108+R116</f>
        <v>986.18999999999994</v>
      </c>
      <c r="S69" s="97"/>
      <c r="T69" s="97">
        <f t="shared" ref="T69:T154" si="19">O69/E69*100</f>
        <v>47.031717263253285</v>
      </c>
      <c r="U69" s="126"/>
      <c r="V69" s="128"/>
      <c r="W69" s="126"/>
      <c r="AA69" s="17"/>
      <c r="AC69" s="17"/>
    </row>
    <row r="70" spans="1:29" ht="23.25" customHeight="1" outlineLevel="2" x14ac:dyDescent="0.25">
      <c r="A70" s="20" t="s">
        <v>66</v>
      </c>
      <c r="B70" s="271" t="s">
        <v>494</v>
      </c>
      <c r="C70" s="272"/>
      <c r="D70" s="122"/>
      <c r="E70" s="38">
        <f t="shared" si="16"/>
        <v>1254.57</v>
      </c>
      <c r="F70" s="32"/>
      <c r="G70" s="117"/>
      <c r="H70" s="117">
        <f>SUM(H71:H107)</f>
        <v>1254.57</v>
      </c>
      <c r="I70" s="32"/>
      <c r="J70" s="38">
        <f t="shared" si="17"/>
        <v>567.23</v>
      </c>
      <c r="K70" s="11"/>
      <c r="L70" s="117"/>
      <c r="M70" s="117">
        <f>SUM(M71:M107)</f>
        <v>567.23</v>
      </c>
      <c r="N70" s="11"/>
      <c r="O70" s="38">
        <f t="shared" si="18"/>
        <v>567.23</v>
      </c>
      <c r="P70" s="11"/>
      <c r="Q70" s="117"/>
      <c r="R70" s="117">
        <f>SUM(R71:R107)</f>
        <v>567.23</v>
      </c>
      <c r="S70" s="11"/>
      <c r="T70" s="11">
        <f t="shared" si="19"/>
        <v>45.213100903098272</v>
      </c>
      <c r="U70" s="126"/>
      <c r="V70" s="128"/>
      <c r="W70" s="126"/>
      <c r="AA70" s="17"/>
      <c r="AC70" s="17"/>
    </row>
    <row r="71" spans="1:29" s="115" customFormat="1" outlineLevel="3" x14ac:dyDescent="0.25">
      <c r="A71" s="146" t="s">
        <v>541</v>
      </c>
      <c r="B71" s="159"/>
      <c r="C71" s="193" t="s">
        <v>495</v>
      </c>
      <c r="D71" s="157"/>
      <c r="E71" s="39">
        <f t="shared" si="16"/>
        <v>57</v>
      </c>
      <c r="F71" s="124"/>
      <c r="G71" s="25"/>
      <c r="H71" s="125">
        <v>57</v>
      </c>
      <c r="I71" s="124"/>
      <c r="J71" s="39">
        <f t="shared" si="17"/>
        <v>24.12</v>
      </c>
      <c r="K71" s="25"/>
      <c r="L71" s="25"/>
      <c r="M71" s="25">
        <v>24.12</v>
      </c>
      <c r="N71" s="25"/>
      <c r="O71" s="39">
        <f t="shared" si="18"/>
        <v>24.12</v>
      </c>
      <c r="P71" s="25"/>
      <c r="Q71" s="25"/>
      <c r="R71" s="25">
        <v>24.12</v>
      </c>
      <c r="S71" s="25"/>
      <c r="T71" s="25">
        <f t="shared" si="19"/>
        <v>42.315789473684212</v>
      </c>
      <c r="U71" s="136"/>
      <c r="V71" s="137"/>
      <c r="W71" s="136"/>
      <c r="AA71" s="116"/>
      <c r="AC71" s="116"/>
    </row>
    <row r="72" spans="1:29" s="115" customFormat="1" outlineLevel="3" x14ac:dyDescent="0.25">
      <c r="A72" s="146" t="s">
        <v>542</v>
      </c>
      <c r="B72" s="146"/>
      <c r="C72" s="192" t="s">
        <v>496</v>
      </c>
      <c r="D72" s="157"/>
      <c r="E72" s="39">
        <f t="shared" si="16"/>
        <v>22</v>
      </c>
      <c r="F72" s="124"/>
      <c r="G72" s="25"/>
      <c r="H72" s="125">
        <v>22</v>
      </c>
      <c r="I72" s="124"/>
      <c r="J72" s="39">
        <f t="shared" si="17"/>
        <v>22</v>
      </c>
      <c r="K72" s="25"/>
      <c r="L72" s="25"/>
      <c r="M72" s="25">
        <v>22</v>
      </c>
      <c r="N72" s="25"/>
      <c r="O72" s="39">
        <f t="shared" si="18"/>
        <v>22</v>
      </c>
      <c r="P72" s="25"/>
      <c r="Q72" s="25"/>
      <c r="R72" s="25">
        <v>22</v>
      </c>
      <c r="S72" s="25"/>
      <c r="T72" s="25">
        <f t="shared" si="19"/>
        <v>100</v>
      </c>
      <c r="U72" s="136"/>
      <c r="V72" s="137"/>
      <c r="W72" s="136"/>
      <c r="AA72" s="116"/>
      <c r="AC72" s="116"/>
    </row>
    <row r="73" spans="1:29" s="115" customFormat="1" outlineLevel="3" x14ac:dyDescent="0.25">
      <c r="A73" s="146" t="s">
        <v>543</v>
      </c>
      <c r="B73" s="146"/>
      <c r="C73" s="192" t="s">
        <v>497</v>
      </c>
      <c r="D73" s="157"/>
      <c r="E73" s="39">
        <f t="shared" si="16"/>
        <v>42</v>
      </c>
      <c r="F73" s="124"/>
      <c r="G73" s="25"/>
      <c r="H73" s="125">
        <v>42</v>
      </c>
      <c r="I73" s="124"/>
      <c r="J73" s="39">
        <f t="shared" si="17"/>
        <v>0</v>
      </c>
      <c r="K73" s="25"/>
      <c r="L73" s="25"/>
      <c r="M73" s="25">
        <v>0</v>
      </c>
      <c r="N73" s="25"/>
      <c r="O73" s="39">
        <f t="shared" si="18"/>
        <v>0</v>
      </c>
      <c r="P73" s="25"/>
      <c r="Q73" s="25"/>
      <c r="R73" s="25">
        <v>0</v>
      </c>
      <c r="S73" s="25"/>
      <c r="T73" s="25">
        <f t="shared" si="19"/>
        <v>0</v>
      </c>
      <c r="U73" s="136"/>
      <c r="V73" s="137"/>
      <c r="W73" s="136"/>
      <c r="AA73" s="116"/>
      <c r="AC73" s="116"/>
    </row>
    <row r="74" spans="1:29" s="115" customFormat="1" outlineLevel="3" x14ac:dyDescent="0.25">
      <c r="A74" s="146" t="s">
        <v>544</v>
      </c>
      <c r="B74" s="146"/>
      <c r="C74" s="192" t="s">
        <v>498</v>
      </c>
      <c r="D74" s="157"/>
      <c r="E74" s="39">
        <f t="shared" si="16"/>
        <v>72.5</v>
      </c>
      <c r="F74" s="124"/>
      <c r="G74" s="25"/>
      <c r="H74" s="125">
        <v>72.5</v>
      </c>
      <c r="I74" s="124"/>
      <c r="J74" s="39">
        <f t="shared" si="17"/>
        <v>40.5</v>
      </c>
      <c r="K74" s="25"/>
      <c r="L74" s="25"/>
      <c r="M74" s="25">
        <v>40.5</v>
      </c>
      <c r="N74" s="25"/>
      <c r="O74" s="39">
        <f t="shared" si="18"/>
        <v>40.5</v>
      </c>
      <c r="P74" s="25"/>
      <c r="Q74" s="25"/>
      <c r="R74" s="25">
        <v>40.5</v>
      </c>
      <c r="S74" s="25"/>
      <c r="T74" s="25">
        <f t="shared" si="19"/>
        <v>55.862068965517238</v>
      </c>
      <c r="U74" s="136"/>
      <c r="V74" s="137"/>
      <c r="W74" s="136"/>
      <c r="AA74" s="116"/>
      <c r="AC74" s="116"/>
    </row>
    <row r="75" spans="1:29" s="115" customFormat="1" ht="25.5" outlineLevel="3" x14ac:dyDescent="0.25">
      <c r="A75" s="146" t="s">
        <v>545</v>
      </c>
      <c r="B75" s="146"/>
      <c r="C75" s="158" t="s">
        <v>499</v>
      </c>
      <c r="D75" s="157"/>
      <c r="E75" s="39">
        <f t="shared" si="16"/>
        <v>12</v>
      </c>
      <c r="F75" s="124"/>
      <c r="G75" s="25"/>
      <c r="H75" s="125">
        <v>12</v>
      </c>
      <c r="I75" s="124"/>
      <c r="J75" s="39">
        <f t="shared" si="17"/>
        <v>6.75</v>
      </c>
      <c r="K75" s="25"/>
      <c r="L75" s="25"/>
      <c r="M75" s="25">
        <v>6.75</v>
      </c>
      <c r="N75" s="25"/>
      <c r="O75" s="39">
        <f t="shared" si="18"/>
        <v>6.75</v>
      </c>
      <c r="P75" s="25"/>
      <c r="Q75" s="25"/>
      <c r="R75" s="25">
        <v>6.75</v>
      </c>
      <c r="S75" s="25"/>
      <c r="T75" s="25">
        <f t="shared" si="19"/>
        <v>56.25</v>
      </c>
      <c r="U75" s="136"/>
      <c r="V75" s="137"/>
      <c r="W75" s="136"/>
      <c r="AA75" s="116"/>
      <c r="AC75" s="116"/>
    </row>
    <row r="76" spans="1:29" s="115" customFormat="1" ht="25.5" outlineLevel="3" x14ac:dyDescent="0.25">
      <c r="A76" s="146" t="s">
        <v>546</v>
      </c>
      <c r="B76" s="146"/>
      <c r="C76" s="192" t="s">
        <v>500</v>
      </c>
      <c r="D76" s="157"/>
      <c r="E76" s="39">
        <f t="shared" si="16"/>
        <v>39</v>
      </c>
      <c r="F76" s="124"/>
      <c r="G76" s="25"/>
      <c r="H76" s="125">
        <v>39</v>
      </c>
      <c r="I76" s="124"/>
      <c r="J76" s="39">
        <f t="shared" si="17"/>
        <v>15.92</v>
      </c>
      <c r="K76" s="25"/>
      <c r="L76" s="25"/>
      <c r="M76" s="25">
        <v>15.92</v>
      </c>
      <c r="N76" s="25"/>
      <c r="O76" s="39">
        <f t="shared" si="18"/>
        <v>15.92</v>
      </c>
      <c r="P76" s="25"/>
      <c r="Q76" s="25"/>
      <c r="R76" s="25">
        <v>15.92</v>
      </c>
      <c r="S76" s="25"/>
      <c r="T76" s="25">
        <f t="shared" si="19"/>
        <v>40.820512820512825</v>
      </c>
      <c r="U76" s="136"/>
      <c r="V76" s="137"/>
      <c r="W76" s="136"/>
      <c r="AA76" s="116"/>
      <c r="AC76" s="116"/>
    </row>
    <row r="77" spans="1:29" s="115" customFormat="1" ht="25.5" outlineLevel="3" x14ac:dyDescent="0.25">
      <c r="A77" s="146" t="s">
        <v>547</v>
      </c>
      <c r="B77" s="146"/>
      <c r="C77" s="158" t="s">
        <v>501</v>
      </c>
      <c r="D77" s="157"/>
      <c r="E77" s="39">
        <f t="shared" si="16"/>
        <v>12</v>
      </c>
      <c r="F77" s="124"/>
      <c r="G77" s="25"/>
      <c r="H77" s="125">
        <v>12</v>
      </c>
      <c r="I77" s="124"/>
      <c r="J77" s="39">
        <f t="shared" si="17"/>
        <v>6.76</v>
      </c>
      <c r="K77" s="25"/>
      <c r="L77" s="25"/>
      <c r="M77" s="25">
        <v>6.76</v>
      </c>
      <c r="N77" s="25"/>
      <c r="O77" s="39">
        <f t="shared" si="18"/>
        <v>6.76</v>
      </c>
      <c r="P77" s="25"/>
      <c r="Q77" s="25"/>
      <c r="R77" s="25">
        <v>6.76</v>
      </c>
      <c r="S77" s="25"/>
      <c r="T77" s="25">
        <f t="shared" si="19"/>
        <v>56.333333333333336</v>
      </c>
      <c r="U77" s="136"/>
      <c r="V77" s="137"/>
      <c r="W77" s="136"/>
      <c r="AA77" s="116"/>
      <c r="AC77" s="116"/>
    </row>
    <row r="78" spans="1:29" s="115" customFormat="1" outlineLevel="3" x14ac:dyDescent="0.25">
      <c r="A78" s="146" t="s">
        <v>548</v>
      </c>
      <c r="B78" s="146"/>
      <c r="C78" s="192" t="s">
        <v>502</v>
      </c>
      <c r="D78" s="157"/>
      <c r="E78" s="39">
        <f t="shared" si="16"/>
        <v>15</v>
      </c>
      <c r="F78" s="124"/>
      <c r="G78" s="25"/>
      <c r="H78" s="125">
        <v>15</v>
      </c>
      <c r="I78" s="124"/>
      <c r="J78" s="39">
        <f t="shared" si="17"/>
        <v>14.47</v>
      </c>
      <c r="K78" s="25"/>
      <c r="L78" s="25"/>
      <c r="M78" s="25">
        <v>14.47</v>
      </c>
      <c r="N78" s="25"/>
      <c r="O78" s="39">
        <f t="shared" si="18"/>
        <v>14.47</v>
      </c>
      <c r="P78" s="25"/>
      <c r="Q78" s="25"/>
      <c r="R78" s="25">
        <v>14.47</v>
      </c>
      <c r="S78" s="25"/>
      <c r="T78" s="25">
        <f t="shared" si="19"/>
        <v>96.466666666666669</v>
      </c>
      <c r="U78" s="136"/>
      <c r="V78" s="137"/>
      <c r="W78" s="136"/>
      <c r="AA78" s="116"/>
      <c r="AC78" s="116"/>
    </row>
    <row r="79" spans="1:29" s="115" customFormat="1" ht="38.25" outlineLevel="3" x14ac:dyDescent="0.25">
      <c r="A79" s="146" t="s">
        <v>549</v>
      </c>
      <c r="B79" s="146"/>
      <c r="C79" s="158" t="s">
        <v>503</v>
      </c>
      <c r="D79" s="157"/>
      <c r="E79" s="39">
        <f t="shared" si="16"/>
        <v>12</v>
      </c>
      <c r="F79" s="124"/>
      <c r="G79" s="25"/>
      <c r="H79" s="125">
        <v>12</v>
      </c>
      <c r="I79" s="124"/>
      <c r="J79" s="39">
        <f t="shared" si="17"/>
        <v>11.58</v>
      </c>
      <c r="K79" s="25"/>
      <c r="L79" s="25"/>
      <c r="M79" s="25">
        <v>11.58</v>
      </c>
      <c r="N79" s="25"/>
      <c r="O79" s="39">
        <f t="shared" si="18"/>
        <v>11.58</v>
      </c>
      <c r="P79" s="25"/>
      <c r="Q79" s="25"/>
      <c r="R79" s="25">
        <v>11.58</v>
      </c>
      <c r="S79" s="25"/>
      <c r="T79" s="25">
        <f t="shared" si="19"/>
        <v>96.5</v>
      </c>
      <c r="U79" s="136"/>
      <c r="V79" s="137"/>
      <c r="W79" s="136"/>
      <c r="AA79" s="116"/>
      <c r="AC79" s="116"/>
    </row>
    <row r="80" spans="1:29" s="115" customFormat="1" ht="25.5" outlineLevel="3" x14ac:dyDescent="0.25">
      <c r="A80" s="146" t="s">
        <v>550</v>
      </c>
      <c r="B80" s="146"/>
      <c r="C80" s="192" t="s">
        <v>504</v>
      </c>
      <c r="D80" s="157"/>
      <c r="E80" s="39">
        <f t="shared" si="16"/>
        <v>27</v>
      </c>
      <c r="F80" s="124"/>
      <c r="G80" s="25"/>
      <c r="H80" s="125">
        <v>27</v>
      </c>
      <c r="I80" s="124"/>
      <c r="J80" s="39">
        <f t="shared" si="17"/>
        <v>26.06</v>
      </c>
      <c r="K80" s="25"/>
      <c r="L80" s="25"/>
      <c r="M80" s="25">
        <v>26.06</v>
      </c>
      <c r="N80" s="25"/>
      <c r="O80" s="39">
        <f t="shared" si="18"/>
        <v>26.06</v>
      </c>
      <c r="P80" s="25"/>
      <c r="Q80" s="25"/>
      <c r="R80" s="25">
        <v>26.06</v>
      </c>
      <c r="S80" s="25"/>
      <c r="T80" s="25">
        <f t="shared" si="19"/>
        <v>96.518518518518519</v>
      </c>
      <c r="U80" s="136"/>
      <c r="V80" s="137"/>
      <c r="W80" s="136"/>
      <c r="AA80" s="116"/>
      <c r="AC80" s="116"/>
    </row>
    <row r="81" spans="1:29" s="115" customFormat="1" ht="25.5" outlineLevel="3" x14ac:dyDescent="0.25">
      <c r="A81" s="146" t="s">
        <v>551</v>
      </c>
      <c r="B81" s="146"/>
      <c r="C81" s="192" t="s">
        <v>505</v>
      </c>
      <c r="D81" s="157"/>
      <c r="E81" s="39">
        <f t="shared" si="16"/>
        <v>28</v>
      </c>
      <c r="F81" s="124"/>
      <c r="G81" s="25"/>
      <c r="H81" s="125">
        <v>28</v>
      </c>
      <c r="I81" s="124"/>
      <c r="J81" s="39">
        <f t="shared" si="17"/>
        <v>0</v>
      </c>
      <c r="K81" s="25"/>
      <c r="L81" s="25"/>
      <c r="M81" s="25">
        <v>0</v>
      </c>
      <c r="N81" s="25"/>
      <c r="O81" s="39">
        <f t="shared" si="18"/>
        <v>0</v>
      </c>
      <c r="P81" s="25"/>
      <c r="Q81" s="25"/>
      <c r="R81" s="25">
        <v>0</v>
      </c>
      <c r="S81" s="25"/>
      <c r="T81" s="25">
        <f t="shared" si="19"/>
        <v>0</v>
      </c>
      <c r="U81" s="136"/>
      <c r="V81" s="137"/>
      <c r="W81" s="136"/>
      <c r="AA81" s="116"/>
      <c r="AC81" s="116"/>
    </row>
    <row r="82" spans="1:29" s="115" customFormat="1" outlineLevel="3" x14ac:dyDescent="0.25">
      <c r="A82" s="146" t="s">
        <v>552</v>
      </c>
      <c r="B82" s="146"/>
      <c r="C82" s="192" t="s">
        <v>506</v>
      </c>
      <c r="D82" s="157"/>
      <c r="E82" s="39">
        <f t="shared" si="16"/>
        <v>82.9</v>
      </c>
      <c r="F82" s="124"/>
      <c r="G82" s="25"/>
      <c r="H82" s="125">
        <v>82.9</v>
      </c>
      <c r="I82" s="124"/>
      <c r="J82" s="39">
        <f t="shared" si="17"/>
        <v>0</v>
      </c>
      <c r="K82" s="25"/>
      <c r="L82" s="25"/>
      <c r="M82" s="25">
        <v>0</v>
      </c>
      <c r="N82" s="25"/>
      <c r="O82" s="39">
        <f t="shared" si="18"/>
        <v>0</v>
      </c>
      <c r="P82" s="25"/>
      <c r="Q82" s="25"/>
      <c r="R82" s="25">
        <v>0</v>
      </c>
      <c r="S82" s="25"/>
      <c r="T82" s="25">
        <f t="shared" si="19"/>
        <v>0</v>
      </c>
      <c r="U82" s="136"/>
      <c r="V82" s="137"/>
      <c r="W82" s="136"/>
      <c r="AA82" s="116"/>
      <c r="AC82" s="116"/>
    </row>
    <row r="83" spans="1:29" s="115" customFormat="1" outlineLevel="3" x14ac:dyDescent="0.25">
      <c r="A83" s="146" t="s">
        <v>553</v>
      </c>
      <c r="B83" s="146"/>
      <c r="C83" s="192" t="s">
        <v>507</v>
      </c>
      <c r="D83" s="157"/>
      <c r="E83" s="39">
        <f t="shared" si="16"/>
        <v>37.5</v>
      </c>
      <c r="F83" s="124"/>
      <c r="G83" s="25"/>
      <c r="H83" s="125">
        <v>37.5</v>
      </c>
      <c r="I83" s="124"/>
      <c r="J83" s="39">
        <f t="shared" si="17"/>
        <v>36.19</v>
      </c>
      <c r="K83" s="25"/>
      <c r="L83" s="25"/>
      <c r="M83" s="25">
        <v>36.19</v>
      </c>
      <c r="N83" s="25"/>
      <c r="O83" s="39">
        <f t="shared" si="18"/>
        <v>36.19</v>
      </c>
      <c r="P83" s="25"/>
      <c r="Q83" s="25"/>
      <c r="R83" s="25">
        <v>36.19</v>
      </c>
      <c r="S83" s="25"/>
      <c r="T83" s="25">
        <f t="shared" si="19"/>
        <v>96.506666666666661</v>
      </c>
      <c r="U83" s="136"/>
      <c r="V83" s="137"/>
      <c r="W83" s="136"/>
      <c r="AA83" s="116"/>
      <c r="AC83" s="116"/>
    </row>
    <row r="84" spans="1:29" s="115" customFormat="1" ht="25.5" outlineLevel="3" x14ac:dyDescent="0.25">
      <c r="A84" s="146" t="s">
        <v>554</v>
      </c>
      <c r="B84" s="146"/>
      <c r="C84" s="192" t="s">
        <v>508</v>
      </c>
      <c r="D84" s="157"/>
      <c r="E84" s="39">
        <f t="shared" si="16"/>
        <v>57.5</v>
      </c>
      <c r="F84" s="124"/>
      <c r="G84" s="25"/>
      <c r="H84" s="125">
        <v>57.5</v>
      </c>
      <c r="I84" s="124"/>
      <c r="J84" s="39">
        <f t="shared" si="17"/>
        <v>57.5</v>
      </c>
      <c r="K84" s="25"/>
      <c r="L84" s="25"/>
      <c r="M84" s="25">
        <v>57.5</v>
      </c>
      <c r="N84" s="25"/>
      <c r="O84" s="39">
        <f t="shared" si="18"/>
        <v>57.5</v>
      </c>
      <c r="P84" s="25"/>
      <c r="Q84" s="25"/>
      <c r="R84" s="25">
        <v>57.5</v>
      </c>
      <c r="S84" s="25"/>
      <c r="T84" s="25">
        <f t="shared" si="19"/>
        <v>100</v>
      </c>
      <c r="U84" s="136"/>
      <c r="V84" s="137"/>
      <c r="W84" s="136"/>
      <c r="AA84" s="116"/>
      <c r="AC84" s="116"/>
    </row>
    <row r="85" spans="1:29" s="115" customFormat="1" ht="25.5" outlineLevel="3" x14ac:dyDescent="0.25">
      <c r="A85" s="146" t="s">
        <v>555</v>
      </c>
      <c r="B85" s="146"/>
      <c r="C85" s="192" t="s">
        <v>509</v>
      </c>
      <c r="D85" s="157"/>
      <c r="E85" s="39">
        <f t="shared" si="16"/>
        <v>76.900000000000006</v>
      </c>
      <c r="F85" s="124"/>
      <c r="G85" s="25"/>
      <c r="H85" s="125">
        <v>76.900000000000006</v>
      </c>
      <c r="I85" s="124"/>
      <c r="J85" s="39">
        <f t="shared" si="17"/>
        <v>65.819999999999993</v>
      </c>
      <c r="K85" s="25"/>
      <c r="L85" s="25"/>
      <c r="M85" s="25">
        <v>65.819999999999993</v>
      </c>
      <c r="N85" s="25"/>
      <c r="O85" s="39">
        <f t="shared" si="18"/>
        <v>65.819999999999993</v>
      </c>
      <c r="P85" s="25"/>
      <c r="Q85" s="25"/>
      <c r="R85" s="25">
        <v>65.819999999999993</v>
      </c>
      <c r="S85" s="25"/>
      <c r="T85" s="25">
        <f t="shared" si="19"/>
        <v>85.591677503250963</v>
      </c>
      <c r="U85" s="136"/>
      <c r="V85" s="137"/>
      <c r="W85" s="136"/>
      <c r="AA85" s="116"/>
      <c r="AC85" s="116"/>
    </row>
    <row r="86" spans="1:29" s="115" customFormat="1" ht="25.5" outlineLevel="3" x14ac:dyDescent="0.25">
      <c r="A86" s="146" t="s">
        <v>556</v>
      </c>
      <c r="B86" s="146"/>
      <c r="C86" s="192" t="s">
        <v>510</v>
      </c>
      <c r="D86" s="157"/>
      <c r="E86" s="39">
        <f t="shared" si="16"/>
        <v>122.5</v>
      </c>
      <c r="F86" s="124"/>
      <c r="G86" s="25"/>
      <c r="H86" s="125">
        <v>122.5</v>
      </c>
      <c r="I86" s="124"/>
      <c r="J86" s="39">
        <f t="shared" si="17"/>
        <v>0</v>
      </c>
      <c r="K86" s="25"/>
      <c r="L86" s="25"/>
      <c r="M86" s="25">
        <v>0</v>
      </c>
      <c r="N86" s="25"/>
      <c r="O86" s="39">
        <f t="shared" si="18"/>
        <v>0</v>
      </c>
      <c r="P86" s="25"/>
      <c r="Q86" s="25"/>
      <c r="R86" s="25">
        <v>0</v>
      </c>
      <c r="S86" s="25"/>
      <c r="T86" s="25">
        <f t="shared" si="19"/>
        <v>0</v>
      </c>
      <c r="U86" s="136"/>
      <c r="V86" s="137"/>
      <c r="W86" s="136"/>
      <c r="AA86" s="116"/>
      <c r="AC86" s="116"/>
    </row>
    <row r="87" spans="1:29" s="115" customFormat="1" outlineLevel="3" x14ac:dyDescent="0.25">
      <c r="A87" s="146" t="s">
        <v>557</v>
      </c>
      <c r="B87" s="159"/>
      <c r="C87" s="193" t="s">
        <v>511</v>
      </c>
      <c r="D87" s="157"/>
      <c r="E87" s="39">
        <f t="shared" si="16"/>
        <v>24</v>
      </c>
      <c r="F87" s="124"/>
      <c r="G87" s="25"/>
      <c r="H87" s="125">
        <v>24</v>
      </c>
      <c r="I87" s="124"/>
      <c r="J87" s="39">
        <f t="shared" si="17"/>
        <v>0</v>
      </c>
      <c r="K87" s="25"/>
      <c r="L87" s="25"/>
      <c r="M87" s="25">
        <v>0</v>
      </c>
      <c r="N87" s="25"/>
      <c r="O87" s="39">
        <f t="shared" si="18"/>
        <v>0</v>
      </c>
      <c r="P87" s="25"/>
      <c r="Q87" s="25"/>
      <c r="R87" s="25">
        <v>0</v>
      </c>
      <c r="S87" s="25"/>
      <c r="T87" s="25">
        <f t="shared" si="19"/>
        <v>0</v>
      </c>
      <c r="U87" s="136"/>
      <c r="V87" s="137"/>
      <c r="W87" s="136"/>
      <c r="AA87" s="116"/>
      <c r="AC87" s="116"/>
    </row>
    <row r="88" spans="1:29" s="115" customFormat="1" outlineLevel="3" x14ac:dyDescent="0.25">
      <c r="A88" s="146" t="s">
        <v>558</v>
      </c>
      <c r="B88" s="146"/>
      <c r="C88" s="192" t="s">
        <v>512</v>
      </c>
      <c r="D88" s="157"/>
      <c r="E88" s="39">
        <f t="shared" si="16"/>
        <v>52.8</v>
      </c>
      <c r="F88" s="124"/>
      <c r="G88" s="25"/>
      <c r="H88" s="125">
        <v>52.8</v>
      </c>
      <c r="I88" s="124"/>
      <c r="J88" s="39">
        <f t="shared" si="17"/>
        <v>0</v>
      </c>
      <c r="K88" s="25"/>
      <c r="L88" s="25"/>
      <c r="M88" s="25">
        <v>0</v>
      </c>
      <c r="N88" s="25"/>
      <c r="O88" s="39">
        <f t="shared" si="18"/>
        <v>0</v>
      </c>
      <c r="P88" s="25"/>
      <c r="Q88" s="25"/>
      <c r="R88" s="25">
        <v>0</v>
      </c>
      <c r="S88" s="25"/>
      <c r="T88" s="25">
        <f t="shared" si="19"/>
        <v>0</v>
      </c>
      <c r="U88" s="136"/>
      <c r="V88" s="137"/>
      <c r="W88" s="136"/>
      <c r="AA88" s="116"/>
      <c r="AC88" s="116"/>
    </row>
    <row r="89" spans="1:29" s="115" customFormat="1" ht="25.5" outlineLevel="3" x14ac:dyDescent="0.25">
      <c r="A89" s="146" t="s">
        <v>559</v>
      </c>
      <c r="B89" s="146"/>
      <c r="C89" s="192" t="s">
        <v>513</v>
      </c>
      <c r="D89" s="157"/>
      <c r="E89" s="39">
        <f t="shared" si="16"/>
        <v>26.4</v>
      </c>
      <c r="F89" s="124"/>
      <c r="G89" s="25"/>
      <c r="H89" s="125">
        <v>26.4</v>
      </c>
      <c r="I89" s="124"/>
      <c r="J89" s="39">
        <f t="shared" si="17"/>
        <v>25</v>
      </c>
      <c r="K89" s="25"/>
      <c r="L89" s="25"/>
      <c r="M89" s="25">
        <v>25</v>
      </c>
      <c r="N89" s="25"/>
      <c r="O89" s="39">
        <f t="shared" si="18"/>
        <v>25</v>
      </c>
      <c r="P89" s="25"/>
      <c r="Q89" s="25"/>
      <c r="R89" s="25">
        <v>25</v>
      </c>
      <c r="S89" s="25"/>
      <c r="T89" s="25">
        <f t="shared" si="19"/>
        <v>94.696969696969703</v>
      </c>
      <c r="U89" s="136"/>
      <c r="V89" s="137"/>
      <c r="W89" s="136"/>
      <c r="AA89" s="116"/>
      <c r="AC89" s="116"/>
    </row>
    <row r="90" spans="1:29" s="115" customFormat="1" ht="25.5" outlineLevel="3" x14ac:dyDescent="0.25">
      <c r="A90" s="146" t="s">
        <v>560</v>
      </c>
      <c r="B90" s="146"/>
      <c r="C90" s="192" t="s">
        <v>514</v>
      </c>
      <c r="D90" s="157"/>
      <c r="E90" s="39">
        <f t="shared" si="16"/>
        <v>26.4</v>
      </c>
      <c r="F90" s="124"/>
      <c r="G90" s="25"/>
      <c r="H90" s="125">
        <v>26.4</v>
      </c>
      <c r="I90" s="124"/>
      <c r="J90" s="39">
        <f t="shared" si="17"/>
        <v>25</v>
      </c>
      <c r="K90" s="25"/>
      <c r="L90" s="25"/>
      <c r="M90" s="25">
        <v>25</v>
      </c>
      <c r="N90" s="25"/>
      <c r="O90" s="39">
        <f t="shared" si="18"/>
        <v>25</v>
      </c>
      <c r="P90" s="25"/>
      <c r="Q90" s="25"/>
      <c r="R90" s="25">
        <v>25</v>
      </c>
      <c r="S90" s="25"/>
      <c r="T90" s="25">
        <f t="shared" si="19"/>
        <v>94.696969696969703</v>
      </c>
      <c r="U90" s="136"/>
      <c r="V90" s="137"/>
      <c r="W90" s="136"/>
      <c r="AA90" s="116"/>
      <c r="AC90" s="116"/>
    </row>
    <row r="91" spans="1:29" s="115" customFormat="1" ht="25.5" outlineLevel="3" x14ac:dyDescent="0.25">
      <c r="A91" s="146" t="s">
        <v>561</v>
      </c>
      <c r="B91" s="146"/>
      <c r="C91" s="192" t="s">
        <v>515</v>
      </c>
      <c r="D91" s="157" t="s">
        <v>531</v>
      </c>
      <c r="E91" s="39">
        <f t="shared" si="16"/>
        <v>30</v>
      </c>
      <c r="F91" s="124"/>
      <c r="G91" s="25"/>
      <c r="H91" s="125">
        <v>30</v>
      </c>
      <c r="I91" s="124"/>
      <c r="J91" s="39">
        <f t="shared" si="17"/>
        <v>0.72</v>
      </c>
      <c r="K91" s="25"/>
      <c r="L91" s="25"/>
      <c r="M91" s="25">
        <v>0.72</v>
      </c>
      <c r="N91" s="25"/>
      <c r="O91" s="39">
        <f t="shared" si="18"/>
        <v>0.72</v>
      </c>
      <c r="P91" s="25"/>
      <c r="Q91" s="25"/>
      <c r="R91" s="25">
        <v>0.72</v>
      </c>
      <c r="S91" s="25"/>
      <c r="T91" s="25">
        <f t="shared" si="19"/>
        <v>2.4</v>
      </c>
      <c r="U91" s="136"/>
      <c r="V91" s="137"/>
      <c r="W91" s="136"/>
      <c r="AA91" s="116"/>
      <c r="AC91" s="116"/>
    </row>
    <row r="92" spans="1:29" s="115" customFormat="1" outlineLevel="3" x14ac:dyDescent="0.25">
      <c r="A92" s="146" t="s">
        <v>562</v>
      </c>
      <c r="B92" s="146"/>
      <c r="C92" s="192" t="s">
        <v>516</v>
      </c>
      <c r="D92" s="157" t="s">
        <v>531</v>
      </c>
      <c r="E92" s="39">
        <f t="shared" si="16"/>
        <v>18.100000000000001</v>
      </c>
      <c r="F92" s="124"/>
      <c r="G92" s="25"/>
      <c r="H92" s="125">
        <v>18.100000000000001</v>
      </c>
      <c r="I92" s="124"/>
      <c r="J92" s="39">
        <f t="shared" si="17"/>
        <v>18.100000000000001</v>
      </c>
      <c r="K92" s="25"/>
      <c r="L92" s="25"/>
      <c r="M92" s="25">
        <v>18.100000000000001</v>
      </c>
      <c r="N92" s="25"/>
      <c r="O92" s="39">
        <f t="shared" si="18"/>
        <v>18.100000000000001</v>
      </c>
      <c r="P92" s="25"/>
      <c r="Q92" s="25"/>
      <c r="R92" s="25">
        <v>18.100000000000001</v>
      </c>
      <c r="S92" s="25"/>
      <c r="T92" s="25">
        <f t="shared" si="19"/>
        <v>100</v>
      </c>
      <c r="U92" s="136"/>
      <c r="V92" s="137"/>
      <c r="W92" s="136"/>
      <c r="AA92" s="116"/>
      <c r="AC92" s="116"/>
    </row>
    <row r="93" spans="1:29" s="115" customFormat="1" ht="51" outlineLevel="3" x14ac:dyDescent="0.25">
      <c r="A93" s="146" t="s">
        <v>563</v>
      </c>
      <c r="B93" s="146"/>
      <c r="C93" s="192" t="s">
        <v>517</v>
      </c>
      <c r="D93" s="157"/>
      <c r="E93" s="39">
        <f t="shared" si="16"/>
        <v>39.950000000000003</v>
      </c>
      <c r="F93" s="124"/>
      <c r="G93" s="25"/>
      <c r="H93" s="125">
        <v>39.950000000000003</v>
      </c>
      <c r="I93" s="124"/>
      <c r="J93" s="39">
        <f t="shared" si="17"/>
        <v>9.92</v>
      </c>
      <c r="K93" s="25"/>
      <c r="L93" s="25"/>
      <c r="M93" s="25">
        <v>9.92</v>
      </c>
      <c r="N93" s="25"/>
      <c r="O93" s="39">
        <f t="shared" si="18"/>
        <v>9.92</v>
      </c>
      <c r="P93" s="25"/>
      <c r="Q93" s="25"/>
      <c r="R93" s="25">
        <v>9.92</v>
      </c>
      <c r="S93" s="25"/>
      <c r="T93" s="25">
        <f t="shared" si="19"/>
        <v>24.83103879849812</v>
      </c>
      <c r="U93" s="136"/>
      <c r="V93" s="137"/>
      <c r="W93" s="136"/>
      <c r="AA93" s="116"/>
      <c r="AC93" s="116"/>
    </row>
    <row r="94" spans="1:29" s="115" customFormat="1" ht="25.5" outlineLevel="3" x14ac:dyDescent="0.25">
      <c r="A94" s="146" t="s">
        <v>564</v>
      </c>
      <c r="B94" s="146"/>
      <c r="C94" s="192" t="s">
        <v>518</v>
      </c>
      <c r="D94" s="157" t="s">
        <v>992</v>
      </c>
      <c r="E94" s="39">
        <f t="shared" si="16"/>
        <v>8.1999999999999993</v>
      </c>
      <c r="F94" s="124"/>
      <c r="G94" s="25"/>
      <c r="H94" s="125">
        <v>8.1999999999999993</v>
      </c>
      <c r="I94" s="124"/>
      <c r="J94" s="39">
        <f t="shared" si="17"/>
        <v>8.1999999999999993</v>
      </c>
      <c r="K94" s="25"/>
      <c r="L94" s="25"/>
      <c r="M94" s="25">
        <v>8.1999999999999993</v>
      </c>
      <c r="N94" s="25"/>
      <c r="O94" s="39">
        <f t="shared" si="18"/>
        <v>8.1999999999999993</v>
      </c>
      <c r="P94" s="25"/>
      <c r="Q94" s="25"/>
      <c r="R94" s="25">
        <v>8.1999999999999993</v>
      </c>
      <c r="S94" s="25"/>
      <c r="T94" s="25">
        <f t="shared" si="19"/>
        <v>100</v>
      </c>
      <c r="U94" s="136"/>
      <c r="V94" s="137"/>
      <c r="W94" s="136"/>
      <c r="AA94" s="116"/>
      <c r="AC94" s="116"/>
    </row>
    <row r="95" spans="1:29" s="115" customFormat="1" outlineLevel="3" x14ac:dyDescent="0.25">
      <c r="A95" s="146" t="s">
        <v>565</v>
      </c>
      <c r="B95" s="146"/>
      <c r="C95" s="192" t="s">
        <v>519</v>
      </c>
      <c r="D95" s="157"/>
      <c r="E95" s="39">
        <f t="shared" si="16"/>
        <v>4.8</v>
      </c>
      <c r="F95" s="124"/>
      <c r="G95" s="25"/>
      <c r="H95" s="125">
        <v>4.8</v>
      </c>
      <c r="I95" s="124"/>
      <c r="J95" s="39">
        <f t="shared" si="17"/>
        <v>4.8</v>
      </c>
      <c r="K95" s="25"/>
      <c r="L95" s="25"/>
      <c r="M95" s="25">
        <v>4.8</v>
      </c>
      <c r="N95" s="25"/>
      <c r="O95" s="39">
        <f t="shared" si="18"/>
        <v>4.8</v>
      </c>
      <c r="P95" s="25"/>
      <c r="Q95" s="25"/>
      <c r="R95" s="25">
        <v>4.8</v>
      </c>
      <c r="S95" s="25"/>
      <c r="T95" s="25">
        <f t="shared" si="19"/>
        <v>100</v>
      </c>
      <c r="U95" s="136"/>
      <c r="V95" s="137"/>
      <c r="W95" s="136"/>
      <c r="AA95" s="116"/>
      <c r="AC95" s="116"/>
    </row>
    <row r="96" spans="1:29" s="115" customFormat="1" outlineLevel="3" x14ac:dyDescent="0.25">
      <c r="A96" s="146" t="s">
        <v>566</v>
      </c>
      <c r="B96" s="146"/>
      <c r="C96" s="192" t="s">
        <v>520</v>
      </c>
      <c r="D96" s="157"/>
      <c r="E96" s="39">
        <f t="shared" si="16"/>
        <v>5.45</v>
      </c>
      <c r="F96" s="124"/>
      <c r="G96" s="25"/>
      <c r="H96" s="125">
        <v>5.45</v>
      </c>
      <c r="I96" s="124"/>
      <c r="J96" s="39">
        <f t="shared" si="17"/>
        <v>0.45</v>
      </c>
      <c r="K96" s="25"/>
      <c r="L96" s="25"/>
      <c r="M96" s="25">
        <v>0.45</v>
      </c>
      <c r="N96" s="25"/>
      <c r="O96" s="39">
        <f t="shared" si="18"/>
        <v>0.45</v>
      </c>
      <c r="P96" s="25"/>
      <c r="Q96" s="25"/>
      <c r="R96" s="25">
        <v>0.45</v>
      </c>
      <c r="S96" s="25"/>
      <c r="T96" s="25">
        <f t="shared" si="19"/>
        <v>8.2568807339449553</v>
      </c>
      <c r="U96" s="136"/>
      <c r="V96" s="137"/>
      <c r="W96" s="136"/>
      <c r="AA96" s="116"/>
      <c r="AC96" s="116"/>
    </row>
    <row r="97" spans="1:29" s="115" customFormat="1" ht="38.25" outlineLevel="3" x14ac:dyDescent="0.25">
      <c r="A97" s="146" t="s">
        <v>567</v>
      </c>
      <c r="B97" s="146"/>
      <c r="C97" s="192" t="s">
        <v>521</v>
      </c>
      <c r="D97" s="157" t="s">
        <v>532</v>
      </c>
      <c r="E97" s="39">
        <f t="shared" si="16"/>
        <v>2.0099999999999998</v>
      </c>
      <c r="F97" s="124"/>
      <c r="G97" s="25"/>
      <c r="H97" s="125">
        <v>2.0099999999999998</v>
      </c>
      <c r="I97" s="124"/>
      <c r="J97" s="39">
        <f t="shared" si="17"/>
        <v>0.45</v>
      </c>
      <c r="K97" s="25"/>
      <c r="L97" s="25"/>
      <c r="M97" s="25">
        <v>0.45</v>
      </c>
      <c r="N97" s="25"/>
      <c r="O97" s="39">
        <f t="shared" si="18"/>
        <v>0.45</v>
      </c>
      <c r="P97" s="25"/>
      <c r="Q97" s="25"/>
      <c r="R97" s="102">
        <v>0.45</v>
      </c>
      <c r="S97" s="25"/>
      <c r="T97" s="25">
        <f t="shared" si="19"/>
        <v>22.388059701492541</v>
      </c>
      <c r="U97" s="137"/>
      <c r="V97" s="137"/>
      <c r="W97" s="136"/>
      <c r="AA97" s="116"/>
      <c r="AC97" s="116"/>
    </row>
    <row r="98" spans="1:29" s="115" customFormat="1" ht="38.25" outlineLevel="3" x14ac:dyDescent="0.25">
      <c r="A98" s="146" t="s">
        <v>568</v>
      </c>
      <c r="B98" s="146"/>
      <c r="C98" s="192" t="s">
        <v>522</v>
      </c>
      <c r="D98" s="157" t="s">
        <v>532</v>
      </c>
      <c r="E98" s="39">
        <f t="shared" si="16"/>
        <v>40</v>
      </c>
      <c r="F98" s="124"/>
      <c r="G98" s="25"/>
      <c r="H98" s="125">
        <v>40</v>
      </c>
      <c r="I98" s="124"/>
      <c r="J98" s="39">
        <f t="shared" si="17"/>
        <v>0</v>
      </c>
      <c r="K98" s="25"/>
      <c r="L98" s="25"/>
      <c r="M98" s="25">
        <v>0</v>
      </c>
      <c r="N98" s="25"/>
      <c r="O98" s="39">
        <f t="shared" si="18"/>
        <v>0</v>
      </c>
      <c r="P98" s="25"/>
      <c r="Q98" s="25"/>
      <c r="R98" s="102">
        <v>0</v>
      </c>
      <c r="S98" s="25"/>
      <c r="T98" s="25">
        <f t="shared" si="19"/>
        <v>0</v>
      </c>
      <c r="U98" s="137"/>
      <c r="V98" s="137"/>
      <c r="W98" s="136"/>
      <c r="AA98" s="116"/>
      <c r="AC98" s="116"/>
    </row>
    <row r="99" spans="1:29" s="115" customFormat="1" ht="38.25" outlineLevel="3" x14ac:dyDescent="0.25">
      <c r="A99" s="146" t="s">
        <v>569</v>
      </c>
      <c r="B99" s="159"/>
      <c r="C99" s="193" t="s">
        <v>523</v>
      </c>
      <c r="D99" s="157" t="s">
        <v>532</v>
      </c>
      <c r="E99" s="39">
        <f t="shared" si="16"/>
        <v>4.6500000000000004</v>
      </c>
      <c r="F99" s="124"/>
      <c r="G99" s="25"/>
      <c r="H99" s="125">
        <v>4.6500000000000004</v>
      </c>
      <c r="I99" s="124"/>
      <c r="J99" s="39">
        <f t="shared" si="17"/>
        <v>0</v>
      </c>
      <c r="K99" s="25"/>
      <c r="L99" s="25"/>
      <c r="M99" s="25">
        <v>0</v>
      </c>
      <c r="N99" s="25"/>
      <c r="O99" s="39">
        <f t="shared" si="18"/>
        <v>0</v>
      </c>
      <c r="P99" s="25"/>
      <c r="Q99" s="25"/>
      <c r="R99" s="102">
        <v>0</v>
      </c>
      <c r="S99" s="25"/>
      <c r="T99" s="25">
        <f t="shared" si="19"/>
        <v>0</v>
      </c>
      <c r="U99" s="137"/>
      <c r="V99" s="137"/>
      <c r="W99" s="136"/>
      <c r="AA99" s="116"/>
      <c r="AC99" s="116"/>
    </row>
    <row r="100" spans="1:29" s="115" customFormat="1" ht="38.25" outlineLevel="3" x14ac:dyDescent="0.25">
      <c r="A100" s="146" t="s">
        <v>570</v>
      </c>
      <c r="B100" s="146"/>
      <c r="C100" s="192" t="s">
        <v>524</v>
      </c>
      <c r="D100" s="157" t="s">
        <v>532</v>
      </c>
      <c r="E100" s="39">
        <f t="shared" si="16"/>
        <v>10.039999999999999</v>
      </c>
      <c r="F100" s="124"/>
      <c r="G100" s="25"/>
      <c r="H100" s="125">
        <v>10.039999999999999</v>
      </c>
      <c r="I100" s="124"/>
      <c r="J100" s="39">
        <f t="shared" si="17"/>
        <v>0</v>
      </c>
      <c r="K100" s="25"/>
      <c r="L100" s="25"/>
      <c r="M100" s="25">
        <v>0</v>
      </c>
      <c r="N100" s="25"/>
      <c r="O100" s="39">
        <f t="shared" si="18"/>
        <v>0</v>
      </c>
      <c r="P100" s="25"/>
      <c r="Q100" s="25"/>
      <c r="R100" s="102">
        <v>0</v>
      </c>
      <c r="S100" s="25"/>
      <c r="T100" s="25">
        <f t="shared" si="19"/>
        <v>0</v>
      </c>
      <c r="U100" s="136"/>
      <c r="V100" s="137"/>
      <c r="W100" s="136"/>
      <c r="AA100" s="116"/>
      <c r="AC100" s="116"/>
    </row>
    <row r="101" spans="1:29" s="115" customFormat="1" ht="38.25" outlineLevel="3" x14ac:dyDescent="0.25">
      <c r="A101" s="146" t="s">
        <v>571</v>
      </c>
      <c r="B101" s="146"/>
      <c r="C101" s="192" t="s">
        <v>525</v>
      </c>
      <c r="D101" s="157" t="s">
        <v>532</v>
      </c>
      <c r="E101" s="39">
        <f t="shared" si="16"/>
        <v>1.05</v>
      </c>
      <c r="F101" s="124"/>
      <c r="G101" s="25"/>
      <c r="H101" s="125">
        <v>1.05</v>
      </c>
      <c r="I101" s="124"/>
      <c r="J101" s="39">
        <f t="shared" si="17"/>
        <v>0.45</v>
      </c>
      <c r="K101" s="25"/>
      <c r="L101" s="25"/>
      <c r="M101" s="25">
        <v>0.45</v>
      </c>
      <c r="N101" s="25"/>
      <c r="O101" s="39">
        <f t="shared" si="18"/>
        <v>0.45</v>
      </c>
      <c r="P101" s="25"/>
      <c r="Q101" s="25"/>
      <c r="R101" s="102">
        <v>0.45</v>
      </c>
      <c r="S101" s="25"/>
      <c r="T101" s="25">
        <f t="shared" si="19"/>
        <v>42.857142857142854</v>
      </c>
      <c r="U101" s="136"/>
      <c r="V101" s="137"/>
      <c r="W101" s="136"/>
      <c r="AA101" s="116"/>
      <c r="AC101" s="116"/>
    </row>
    <row r="102" spans="1:29" s="115" customFormat="1" ht="38.25" outlineLevel="3" x14ac:dyDescent="0.25">
      <c r="A102" s="146" t="s">
        <v>572</v>
      </c>
      <c r="B102" s="146"/>
      <c r="C102" s="192" t="s">
        <v>526</v>
      </c>
      <c r="D102" s="157" t="s">
        <v>532</v>
      </c>
      <c r="E102" s="39">
        <f t="shared" si="16"/>
        <v>3.4</v>
      </c>
      <c r="F102" s="124"/>
      <c r="G102" s="25"/>
      <c r="H102" s="25">
        <v>3.4</v>
      </c>
      <c r="I102" s="124"/>
      <c r="J102" s="39">
        <f t="shared" si="17"/>
        <v>0</v>
      </c>
      <c r="K102" s="25"/>
      <c r="L102" s="25"/>
      <c r="M102" s="25">
        <v>0</v>
      </c>
      <c r="N102" s="25"/>
      <c r="O102" s="39">
        <f t="shared" si="18"/>
        <v>0</v>
      </c>
      <c r="P102" s="25"/>
      <c r="Q102" s="25"/>
      <c r="R102" s="25">
        <v>0</v>
      </c>
      <c r="S102" s="25"/>
      <c r="T102" s="25">
        <f t="shared" si="19"/>
        <v>0</v>
      </c>
      <c r="U102" s="136"/>
      <c r="V102" s="137"/>
      <c r="W102" s="136"/>
      <c r="AA102" s="116"/>
      <c r="AC102" s="116"/>
    </row>
    <row r="103" spans="1:29" s="115" customFormat="1" ht="66.75" customHeight="1" outlineLevel="3" x14ac:dyDescent="0.25">
      <c r="A103" s="146" t="s">
        <v>573</v>
      </c>
      <c r="B103" s="146"/>
      <c r="C103" s="192" t="s">
        <v>527</v>
      </c>
      <c r="D103" s="157" t="s">
        <v>532</v>
      </c>
      <c r="E103" s="39">
        <f t="shared" si="16"/>
        <v>3</v>
      </c>
      <c r="F103" s="124"/>
      <c r="G103" s="25"/>
      <c r="H103" s="125">
        <v>3</v>
      </c>
      <c r="I103" s="124"/>
      <c r="J103" s="39">
        <f t="shared" si="17"/>
        <v>0.45</v>
      </c>
      <c r="K103" s="25"/>
      <c r="L103" s="25"/>
      <c r="M103" s="25">
        <v>0.45</v>
      </c>
      <c r="N103" s="25"/>
      <c r="O103" s="39">
        <f t="shared" si="18"/>
        <v>0.45</v>
      </c>
      <c r="P103" s="25"/>
      <c r="Q103" s="25"/>
      <c r="R103" s="102">
        <v>0.45</v>
      </c>
      <c r="S103" s="25"/>
      <c r="T103" s="25">
        <f t="shared" si="19"/>
        <v>15</v>
      </c>
      <c r="U103" s="136"/>
      <c r="V103" s="137"/>
      <c r="W103" s="136"/>
      <c r="AA103" s="116"/>
      <c r="AC103" s="116"/>
    </row>
    <row r="104" spans="1:29" s="115" customFormat="1" ht="38.25" outlineLevel="3" x14ac:dyDescent="0.25">
      <c r="A104" s="146" t="s">
        <v>574</v>
      </c>
      <c r="B104" s="146"/>
      <c r="C104" s="192" t="s">
        <v>903</v>
      </c>
      <c r="D104" s="157" t="s">
        <v>532</v>
      </c>
      <c r="E104" s="39">
        <f t="shared" si="16"/>
        <v>5.45</v>
      </c>
      <c r="F104" s="124"/>
      <c r="G104" s="25"/>
      <c r="H104" s="125">
        <v>5.45</v>
      </c>
      <c r="I104" s="124"/>
      <c r="J104" s="39">
        <f t="shared" si="17"/>
        <v>0.75</v>
      </c>
      <c r="K104" s="25"/>
      <c r="L104" s="25"/>
      <c r="M104" s="25">
        <v>0.75</v>
      </c>
      <c r="N104" s="25"/>
      <c r="O104" s="39">
        <f t="shared" si="18"/>
        <v>0.75</v>
      </c>
      <c r="P104" s="25"/>
      <c r="Q104" s="25"/>
      <c r="R104" s="102">
        <v>0.75</v>
      </c>
      <c r="S104" s="25"/>
      <c r="T104" s="25">
        <f t="shared" si="19"/>
        <v>13.761467889908257</v>
      </c>
      <c r="U104" s="137"/>
      <c r="V104" s="137"/>
      <c r="W104" s="136"/>
      <c r="AA104" s="116"/>
      <c r="AC104" s="116"/>
    </row>
    <row r="105" spans="1:29" s="115" customFormat="1" outlineLevel="3" x14ac:dyDescent="0.25">
      <c r="A105" s="146" t="s">
        <v>575</v>
      </c>
      <c r="B105" s="146"/>
      <c r="C105" s="192" t="s">
        <v>528</v>
      </c>
      <c r="D105" s="157"/>
      <c r="E105" s="39">
        <f t="shared" si="16"/>
        <v>225</v>
      </c>
      <c r="F105" s="124"/>
      <c r="G105" s="25"/>
      <c r="H105" s="25">
        <v>225</v>
      </c>
      <c r="I105" s="124"/>
      <c r="J105" s="39">
        <f t="shared" si="17"/>
        <v>145</v>
      </c>
      <c r="K105" s="25"/>
      <c r="L105" s="25"/>
      <c r="M105" s="25">
        <v>145</v>
      </c>
      <c r="N105" s="25"/>
      <c r="O105" s="39">
        <f t="shared" si="18"/>
        <v>145</v>
      </c>
      <c r="P105" s="25"/>
      <c r="Q105" s="25"/>
      <c r="R105" s="25">
        <v>145</v>
      </c>
      <c r="S105" s="25"/>
      <c r="T105" s="25">
        <f t="shared" si="19"/>
        <v>64.444444444444443</v>
      </c>
      <c r="U105" s="136"/>
      <c r="V105" s="137"/>
      <c r="W105" s="136"/>
      <c r="AA105" s="116"/>
      <c r="AC105" s="116"/>
    </row>
    <row r="106" spans="1:29" s="115" customFormat="1" outlineLevel="3" x14ac:dyDescent="0.25">
      <c r="A106" s="146" t="s">
        <v>576</v>
      </c>
      <c r="B106" s="146"/>
      <c r="C106" s="158" t="s">
        <v>529</v>
      </c>
      <c r="D106" s="157" t="s">
        <v>531</v>
      </c>
      <c r="E106" s="39">
        <f t="shared" si="16"/>
        <v>3.09</v>
      </c>
      <c r="F106" s="124"/>
      <c r="G106" s="25"/>
      <c r="H106" s="125">
        <v>3.09</v>
      </c>
      <c r="I106" s="124"/>
      <c r="J106" s="39">
        <f t="shared" si="17"/>
        <v>0</v>
      </c>
      <c r="K106" s="25"/>
      <c r="L106" s="25"/>
      <c r="M106" s="25">
        <v>0</v>
      </c>
      <c r="N106" s="25"/>
      <c r="O106" s="39">
        <f t="shared" si="18"/>
        <v>0</v>
      </c>
      <c r="P106" s="25"/>
      <c r="Q106" s="25"/>
      <c r="R106" s="102">
        <v>0</v>
      </c>
      <c r="S106" s="25"/>
      <c r="T106" s="25">
        <f t="shared" si="19"/>
        <v>0</v>
      </c>
      <c r="U106" s="137"/>
      <c r="V106" s="137"/>
      <c r="W106" s="136"/>
      <c r="AA106" s="116"/>
      <c r="AC106" s="116"/>
    </row>
    <row r="107" spans="1:29" s="115" customFormat="1" ht="38.25" outlineLevel="3" x14ac:dyDescent="0.25">
      <c r="A107" s="146" t="s">
        <v>577</v>
      </c>
      <c r="B107" s="146"/>
      <c r="C107" s="158" t="s">
        <v>530</v>
      </c>
      <c r="D107" s="157" t="s">
        <v>532</v>
      </c>
      <c r="E107" s="39">
        <f t="shared" si="16"/>
        <v>4.9800000000000004</v>
      </c>
      <c r="F107" s="124"/>
      <c r="G107" s="25"/>
      <c r="H107" s="125">
        <v>4.9800000000000004</v>
      </c>
      <c r="I107" s="124"/>
      <c r="J107" s="39">
        <f t="shared" si="17"/>
        <v>0.27</v>
      </c>
      <c r="K107" s="25"/>
      <c r="L107" s="25"/>
      <c r="M107" s="25">
        <v>0.27</v>
      </c>
      <c r="N107" s="25"/>
      <c r="O107" s="39">
        <f t="shared" si="18"/>
        <v>0.27</v>
      </c>
      <c r="P107" s="25"/>
      <c r="Q107" s="25"/>
      <c r="R107" s="102">
        <v>0.27</v>
      </c>
      <c r="S107" s="25"/>
      <c r="T107" s="25">
        <f t="shared" si="19"/>
        <v>5.4216867469879517</v>
      </c>
      <c r="U107" s="137"/>
      <c r="V107" s="137"/>
      <c r="W107" s="136"/>
      <c r="AA107" s="116"/>
      <c r="AC107" s="116"/>
    </row>
    <row r="108" spans="1:29" ht="69" customHeight="1" outlineLevel="2" x14ac:dyDescent="0.25">
      <c r="A108" s="20" t="s">
        <v>67</v>
      </c>
      <c r="B108" s="273" t="s">
        <v>533</v>
      </c>
      <c r="C108" s="274"/>
      <c r="D108" s="14"/>
      <c r="E108" s="38">
        <f t="shared" si="16"/>
        <v>340.1</v>
      </c>
      <c r="F108" s="32"/>
      <c r="G108" s="117"/>
      <c r="H108" s="117">
        <f>SUM(H109:H115)</f>
        <v>340.1</v>
      </c>
      <c r="I108" s="32"/>
      <c r="J108" s="38">
        <f t="shared" si="17"/>
        <v>201.58999999999997</v>
      </c>
      <c r="K108" s="32"/>
      <c r="L108" s="117"/>
      <c r="M108" s="117">
        <f>SUM(M109:M115)</f>
        <v>201.58999999999997</v>
      </c>
      <c r="N108" s="11"/>
      <c r="O108" s="38">
        <f t="shared" si="18"/>
        <v>201.58999999999997</v>
      </c>
      <c r="P108" s="32"/>
      <c r="Q108" s="117"/>
      <c r="R108" s="117">
        <f>SUM(R109:R115)</f>
        <v>201.58999999999997</v>
      </c>
      <c r="S108" s="11"/>
      <c r="T108" s="11">
        <f t="shared" si="19"/>
        <v>59.273743016759759</v>
      </c>
      <c r="U108" s="126"/>
      <c r="V108" s="128"/>
      <c r="W108" s="126"/>
      <c r="AA108" s="17"/>
      <c r="AC108" s="17"/>
    </row>
    <row r="109" spans="1:29" ht="25.5" outlineLevel="3" x14ac:dyDescent="0.25">
      <c r="A109" s="148" t="s">
        <v>578</v>
      </c>
      <c r="B109" s="148"/>
      <c r="C109" s="160" t="s">
        <v>534</v>
      </c>
      <c r="D109" s="154"/>
      <c r="E109" s="38">
        <f t="shared" si="16"/>
        <v>26</v>
      </c>
      <c r="F109" s="32"/>
      <c r="G109" s="11"/>
      <c r="H109" s="34">
        <v>26</v>
      </c>
      <c r="I109" s="32"/>
      <c r="J109" s="38">
        <f t="shared" si="17"/>
        <v>25.09</v>
      </c>
      <c r="K109" s="32"/>
      <c r="L109" s="11"/>
      <c r="M109" s="11">
        <v>25.09</v>
      </c>
      <c r="N109" s="11"/>
      <c r="O109" s="38">
        <f t="shared" si="18"/>
        <v>25.09</v>
      </c>
      <c r="P109" s="32"/>
      <c r="Q109" s="11"/>
      <c r="R109" s="11">
        <v>25.09</v>
      </c>
      <c r="S109" s="11"/>
      <c r="T109" s="11">
        <f t="shared" si="19"/>
        <v>96.5</v>
      </c>
      <c r="U109" s="142"/>
      <c r="V109" s="128"/>
      <c r="W109" s="126"/>
      <c r="AA109" s="17"/>
      <c r="AC109" s="17"/>
    </row>
    <row r="110" spans="1:29" ht="38.25" outlineLevel="3" x14ac:dyDescent="0.25">
      <c r="A110" s="148" t="s">
        <v>579</v>
      </c>
      <c r="B110" s="148"/>
      <c r="C110" s="160" t="s">
        <v>535</v>
      </c>
      <c r="D110" s="154"/>
      <c r="E110" s="38">
        <f t="shared" si="16"/>
        <v>48.4</v>
      </c>
      <c r="F110" s="32"/>
      <c r="G110" s="11"/>
      <c r="H110" s="34">
        <v>48.4</v>
      </c>
      <c r="I110" s="32"/>
      <c r="J110" s="38">
        <f t="shared" si="17"/>
        <v>48.4</v>
      </c>
      <c r="K110" s="32"/>
      <c r="L110" s="11"/>
      <c r="M110" s="11">
        <v>48.4</v>
      </c>
      <c r="N110" s="11"/>
      <c r="O110" s="38">
        <f t="shared" si="18"/>
        <v>48.4</v>
      </c>
      <c r="P110" s="32"/>
      <c r="Q110" s="11"/>
      <c r="R110" s="11">
        <v>48.4</v>
      </c>
      <c r="S110" s="11"/>
      <c r="T110" s="11">
        <f t="shared" si="19"/>
        <v>100</v>
      </c>
      <c r="U110" s="5"/>
      <c r="V110" s="128"/>
      <c r="W110" s="126"/>
      <c r="AA110" s="17"/>
      <c r="AC110" s="17"/>
    </row>
    <row r="111" spans="1:29" outlineLevel="3" x14ac:dyDescent="0.25">
      <c r="A111" s="148" t="s">
        <v>580</v>
      </c>
      <c r="B111" s="148"/>
      <c r="C111" s="160" t="s">
        <v>536</v>
      </c>
      <c r="D111" s="154"/>
      <c r="E111" s="38">
        <f t="shared" si="16"/>
        <v>40</v>
      </c>
      <c r="F111" s="32"/>
      <c r="G111" s="11"/>
      <c r="H111" s="34">
        <v>40</v>
      </c>
      <c r="I111" s="32"/>
      <c r="J111" s="38">
        <f t="shared" si="17"/>
        <v>40</v>
      </c>
      <c r="K111" s="32"/>
      <c r="L111" s="11"/>
      <c r="M111" s="11">
        <v>40</v>
      </c>
      <c r="N111" s="11"/>
      <c r="O111" s="38">
        <f t="shared" si="18"/>
        <v>40</v>
      </c>
      <c r="P111" s="32"/>
      <c r="Q111" s="11"/>
      <c r="R111" s="11">
        <v>40</v>
      </c>
      <c r="S111" s="11"/>
      <c r="T111" s="11">
        <f t="shared" si="19"/>
        <v>100</v>
      </c>
      <c r="U111" s="5"/>
      <c r="V111" s="128"/>
      <c r="W111" s="126"/>
      <c r="AA111" s="17"/>
      <c r="AC111" s="17"/>
    </row>
    <row r="112" spans="1:29" ht="51.75" customHeight="1" outlineLevel="3" x14ac:dyDescent="0.25">
      <c r="A112" s="148" t="s">
        <v>581</v>
      </c>
      <c r="B112" s="148"/>
      <c r="C112" s="160" t="s">
        <v>537</v>
      </c>
      <c r="D112" s="154"/>
      <c r="E112" s="38">
        <f t="shared" si="16"/>
        <v>51</v>
      </c>
      <c r="F112" s="32"/>
      <c r="G112" s="11"/>
      <c r="H112" s="34">
        <v>51</v>
      </c>
      <c r="I112" s="32"/>
      <c r="J112" s="38">
        <f t="shared" si="17"/>
        <v>0</v>
      </c>
      <c r="K112" s="32"/>
      <c r="L112" s="11"/>
      <c r="M112" s="11">
        <v>0</v>
      </c>
      <c r="N112" s="11"/>
      <c r="O112" s="38">
        <f t="shared" si="18"/>
        <v>0</v>
      </c>
      <c r="P112" s="32"/>
      <c r="Q112" s="11"/>
      <c r="R112" s="11">
        <v>0</v>
      </c>
      <c r="S112" s="11"/>
      <c r="T112" s="11">
        <f t="shared" si="19"/>
        <v>0</v>
      </c>
      <c r="U112" s="126"/>
      <c r="V112" s="128"/>
      <c r="W112" s="126"/>
      <c r="AA112" s="17"/>
      <c r="AC112" s="17"/>
    </row>
    <row r="113" spans="1:29" outlineLevel="3" x14ac:dyDescent="0.25">
      <c r="A113" s="148" t="s">
        <v>582</v>
      </c>
      <c r="B113" s="148"/>
      <c r="C113" s="160" t="s">
        <v>538</v>
      </c>
      <c r="D113" s="154"/>
      <c r="E113" s="38">
        <f t="shared" si="16"/>
        <v>8</v>
      </c>
      <c r="F113" s="32"/>
      <c r="G113" s="11"/>
      <c r="H113" s="34">
        <v>8</v>
      </c>
      <c r="I113" s="32"/>
      <c r="J113" s="38">
        <f t="shared" si="17"/>
        <v>0</v>
      </c>
      <c r="K113" s="32"/>
      <c r="L113" s="11"/>
      <c r="M113" s="11">
        <v>0</v>
      </c>
      <c r="N113" s="11"/>
      <c r="O113" s="38">
        <f t="shared" si="18"/>
        <v>0</v>
      </c>
      <c r="P113" s="32"/>
      <c r="Q113" s="11"/>
      <c r="R113" s="11">
        <v>0</v>
      </c>
      <c r="S113" s="11"/>
      <c r="T113" s="11">
        <f t="shared" si="19"/>
        <v>0</v>
      </c>
      <c r="U113" s="126"/>
      <c r="V113" s="128"/>
      <c r="W113" s="126"/>
      <c r="AA113" s="17"/>
      <c r="AC113" s="17"/>
    </row>
    <row r="114" spans="1:29" outlineLevel="3" x14ac:dyDescent="0.25">
      <c r="A114" s="148" t="s">
        <v>583</v>
      </c>
      <c r="B114" s="148"/>
      <c r="C114" s="160" t="s">
        <v>539</v>
      </c>
      <c r="D114" s="154"/>
      <c r="E114" s="38">
        <f t="shared" si="16"/>
        <v>42.6</v>
      </c>
      <c r="F114" s="32"/>
      <c r="G114" s="11"/>
      <c r="H114" s="34">
        <v>42.6</v>
      </c>
      <c r="I114" s="32"/>
      <c r="J114" s="38">
        <f t="shared" si="17"/>
        <v>0</v>
      </c>
      <c r="K114" s="32"/>
      <c r="L114" s="11"/>
      <c r="M114" s="11">
        <v>0</v>
      </c>
      <c r="N114" s="11"/>
      <c r="O114" s="38">
        <f t="shared" si="18"/>
        <v>0</v>
      </c>
      <c r="P114" s="32"/>
      <c r="Q114" s="11"/>
      <c r="R114" s="11">
        <v>0</v>
      </c>
      <c r="S114" s="11"/>
      <c r="T114" s="11">
        <f t="shared" si="19"/>
        <v>0</v>
      </c>
      <c r="U114" s="128"/>
      <c r="V114" s="128"/>
      <c r="W114" s="126"/>
      <c r="AA114" s="17"/>
      <c r="AC114" s="17"/>
    </row>
    <row r="115" spans="1:29" ht="25.5" outlineLevel="3" x14ac:dyDescent="0.25">
      <c r="A115" s="148" t="s">
        <v>584</v>
      </c>
      <c r="B115" s="148"/>
      <c r="C115" s="160" t="s">
        <v>540</v>
      </c>
      <c r="D115" s="157" t="s">
        <v>531</v>
      </c>
      <c r="E115" s="38">
        <f t="shared" si="16"/>
        <v>124.1</v>
      </c>
      <c r="F115" s="32"/>
      <c r="G115" s="11"/>
      <c r="H115" s="34">
        <v>124.1</v>
      </c>
      <c r="I115" s="32"/>
      <c r="J115" s="38">
        <f t="shared" si="17"/>
        <v>88.1</v>
      </c>
      <c r="K115" s="32"/>
      <c r="L115" s="11"/>
      <c r="M115" s="11">
        <v>88.1</v>
      </c>
      <c r="N115" s="11"/>
      <c r="O115" s="38">
        <f t="shared" si="18"/>
        <v>88.1</v>
      </c>
      <c r="P115" s="32"/>
      <c r="Q115" s="11"/>
      <c r="R115" s="11">
        <v>88.1</v>
      </c>
      <c r="S115" s="11"/>
      <c r="T115" s="11">
        <f t="shared" si="19"/>
        <v>70.991136180499595</v>
      </c>
      <c r="U115" s="143"/>
      <c r="V115" s="128"/>
      <c r="W115" s="126"/>
      <c r="AA115" s="17"/>
      <c r="AC115" s="17"/>
    </row>
    <row r="116" spans="1:29" ht="22.5" customHeight="1" outlineLevel="2" x14ac:dyDescent="0.25">
      <c r="A116" s="20" t="s">
        <v>68</v>
      </c>
      <c r="B116" s="267" t="s">
        <v>585</v>
      </c>
      <c r="C116" s="268"/>
      <c r="D116" s="14"/>
      <c r="E116" s="38">
        <f t="shared" si="16"/>
        <v>612.33000000000004</v>
      </c>
      <c r="F116" s="32"/>
      <c r="G116" s="117">
        <f>SUM(G117:G127)</f>
        <v>103.6</v>
      </c>
      <c r="H116" s="117">
        <f>SUM(H117:H127)</f>
        <v>508.73</v>
      </c>
      <c r="I116" s="32"/>
      <c r="J116" s="38">
        <f t="shared" si="17"/>
        <v>269.17</v>
      </c>
      <c r="K116" s="32"/>
      <c r="L116" s="117">
        <f>SUM(L117:L127)</f>
        <v>51.8</v>
      </c>
      <c r="M116" s="117">
        <f>SUM(M117:M127)</f>
        <v>217.37</v>
      </c>
      <c r="N116" s="11"/>
      <c r="O116" s="38">
        <f t="shared" si="18"/>
        <v>269.17</v>
      </c>
      <c r="P116" s="32"/>
      <c r="Q116" s="117">
        <f>SUM(Q117:Q127)</f>
        <v>51.8</v>
      </c>
      <c r="R116" s="117">
        <f>SUM(R117:R127)</f>
        <v>217.37</v>
      </c>
      <c r="S116" s="11"/>
      <c r="T116" s="11">
        <f t="shared" si="19"/>
        <v>43.958323126418762</v>
      </c>
      <c r="U116" s="126"/>
      <c r="V116" s="128"/>
      <c r="W116" s="126"/>
      <c r="AA116" s="17"/>
      <c r="AC116" s="17"/>
    </row>
    <row r="117" spans="1:29" ht="30" customHeight="1" outlineLevel="3" x14ac:dyDescent="0.25">
      <c r="A117" s="146" t="s">
        <v>597</v>
      </c>
      <c r="B117" s="146"/>
      <c r="C117" s="161" t="s">
        <v>586</v>
      </c>
      <c r="D117" s="154"/>
      <c r="E117" s="38">
        <f t="shared" si="16"/>
        <v>48</v>
      </c>
      <c r="F117" s="32"/>
      <c r="G117" s="11"/>
      <c r="H117" s="34">
        <v>48</v>
      </c>
      <c r="I117" s="32"/>
      <c r="J117" s="38">
        <f t="shared" si="17"/>
        <v>0</v>
      </c>
      <c r="K117" s="32"/>
      <c r="L117" s="11"/>
      <c r="M117" s="11">
        <v>0</v>
      </c>
      <c r="N117" s="11"/>
      <c r="O117" s="38">
        <f t="shared" si="18"/>
        <v>0</v>
      </c>
      <c r="P117" s="32"/>
      <c r="Q117" s="11"/>
      <c r="R117" s="11">
        <v>0</v>
      </c>
      <c r="S117" s="11"/>
      <c r="T117" s="11">
        <f t="shared" si="19"/>
        <v>0</v>
      </c>
      <c r="U117" s="126"/>
      <c r="V117" s="128"/>
      <c r="W117" s="126"/>
      <c r="AA117" s="17"/>
      <c r="AC117" s="17"/>
    </row>
    <row r="118" spans="1:29" ht="22.5" customHeight="1" outlineLevel="3" x14ac:dyDescent="0.25">
      <c r="A118" s="146" t="s">
        <v>598</v>
      </c>
      <c r="B118" s="146"/>
      <c r="C118" s="161" t="s">
        <v>587</v>
      </c>
      <c r="D118" s="154"/>
      <c r="E118" s="38">
        <f t="shared" si="16"/>
        <v>131.6</v>
      </c>
      <c r="F118" s="32"/>
      <c r="G118" s="11">
        <v>103.6</v>
      </c>
      <c r="H118" s="34">
        <v>28</v>
      </c>
      <c r="I118" s="32"/>
      <c r="J118" s="38">
        <f t="shared" si="17"/>
        <v>78.819999999999993</v>
      </c>
      <c r="K118" s="32"/>
      <c r="L118" s="11">
        <v>51.8</v>
      </c>
      <c r="M118" s="11">
        <v>27.02</v>
      </c>
      <c r="N118" s="11"/>
      <c r="O118" s="38">
        <f t="shared" si="18"/>
        <v>78.819999999999993</v>
      </c>
      <c r="P118" s="32"/>
      <c r="Q118" s="11">
        <v>51.8</v>
      </c>
      <c r="R118" s="11">
        <v>27.02</v>
      </c>
      <c r="S118" s="11"/>
      <c r="T118" s="11">
        <f t="shared" si="19"/>
        <v>59.89361702127659</v>
      </c>
      <c r="U118" s="126"/>
      <c r="V118" s="128"/>
      <c r="W118" s="126"/>
      <c r="AA118" s="17"/>
      <c r="AC118" s="17"/>
    </row>
    <row r="119" spans="1:29" ht="29.25" customHeight="1" outlineLevel="3" x14ac:dyDescent="0.25">
      <c r="A119" s="146" t="s">
        <v>599</v>
      </c>
      <c r="B119" s="146"/>
      <c r="C119" s="161" t="s">
        <v>588</v>
      </c>
      <c r="D119" s="154"/>
      <c r="E119" s="38">
        <f t="shared" si="16"/>
        <v>1.7</v>
      </c>
      <c r="F119" s="32"/>
      <c r="G119" s="11"/>
      <c r="H119" s="34">
        <v>1.7</v>
      </c>
      <c r="I119" s="32"/>
      <c r="J119" s="38">
        <f t="shared" si="17"/>
        <v>0</v>
      </c>
      <c r="K119" s="32"/>
      <c r="L119" s="11"/>
      <c r="M119" s="11">
        <v>0</v>
      </c>
      <c r="N119" s="11"/>
      <c r="O119" s="38">
        <f t="shared" si="18"/>
        <v>0</v>
      </c>
      <c r="P119" s="32"/>
      <c r="Q119" s="11"/>
      <c r="R119" s="11">
        <v>0</v>
      </c>
      <c r="S119" s="11"/>
      <c r="T119" s="11">
        <f t="shared" si="19"/>
        <v>0</v>
      </c>
      <c r="U119" s="126"/>
      <c r="V119" s="128"/>
      <c r="W119" s="126"/>
      <c r="AA119" s="17"/>
      <c r="AC119" s="17"/>
    </row>
    <row r="120" spans="1:29" ht="49.5" customHeight="1" outlineLevel="3" x14ac:dyDescent="0.25">
      <c r="A120" s="146" t="s">
        <v>600</v>
      </c>
      <c r="B120" s="146"/>
      <c r="C120" s="161" t="s">
        <v>589</v>
      </c>
      <c r="D120" s="154"/>
      <c r="E120" s="38">
        <f t="shared" si="16"/>
        <v>55</v>
      </c>
      <c r="F120" s="32"/>
      <c r="G120" s="11"/>
      <c r="H120" s="34">
        <v>55</v>
      </c>
      <c r="I120" s="32"/>
      <c r="J120" s="38">
        <f t="shared" si="17"/>
        <v>0</v>
      </c>
      <c r="K120" s="32"/>
      <c r="L120" s="11"/>
      <c r="M120" s="11">
        <v>0</v>
      </c>
      <c r="N120" s="11"/>
      <c r="O120" s="38">
        <f t="shared" si="18"/>
        <v>0</v>
      </c>
      <c r="P120" s="32"/>
      <c r="Q120" s="11"/>
      <c r="R120" s="11">
        <v>0</v>
      </c>
      <c r="S120" s="11"/>
      <c r="T120" s="11">
        <f t="shared" si="19"/>
        <v>0</v>
      </c>
      <c r="U120" s="126"/>
      <c r="V120" s="128"/>
      <c r="W120" s="126"/>
      <c r="AA120" s="17"/>
      <c r="AC120" s="17"/>
    </row>
    <row r="121" spans="1:29" ht="22.5" customHeight="1" outlineLevel="3" x14ac:dyDescent="0.25">
      <c r="A121" s="146" t="s">
        <v>601</v>
      </c>
      <c r="B121" s="146"/>
      <c r="C121" s="161" t="s">
        <v>590</v>
      </c>
      <c r="D121" s="154"/>
      <c r="E121" s="38">
        <f t="shared" si="16"/>
        <v>48.6</v>
      </c>
      <c r="F121" s="32"/>
      <c r="G121" s="11"/>
      <c r="H121" s="34">
        <v>48.6</v>
      </c>
      <c r="I121" s="32"/>
      <c r="J121" s="38">
        <f t="shared" si="17"/>
        <v>1</v>
      </c>
      <c r="K121" s="32"/>
      <c r="L121" s="11"/>
      <c r="M121" s="11">
        <v>1</v>
      </c>
      <c r="N121" s="11"/>
      <c r="O121" s="38">
        <f t="shared" si="18"/>
        <v>1</v>
      </c>
      <c r="P121" s="32"/>
      <c r="Q121" s="11"/>
      <c r="R121" s="11">
        <v>1</v>
      </c>
      <c r="S121" s="11"/>
      <c r="T121" s="11">
        <f t="shared" si="19"/>
        <v>2.0576131687242798</v>
      </c>
      <c r="U121" s="126"/>
      <c r="V121" s="128"/>
      <c r="W121" s="126"/>
      <c r="AA121" s="17"/>
      <c r="AC121" s="17"/>
    </row>
    <row r="122" spans="1:29" ht="22.5" customHeight="1" outlineLevel="3" x14ac:dyDescent="0.25">
      <c r="A122" s="146" t="s">
        <v>602</v>
      </c>
      <c r="B122" s="146"/>
      <c r="C122" s="161" t="s">
        <v>591</v>
      </c>
      <c r="D122" s="154"/>
      <c r="E122" s="38">
        <f t="shared" si="16"/>
        <v>32.83</v>
      </c>
      <c r="F122" s="32"/>
      <c r="G122" s="11"/>
      <c r="H122" s="34">
        <v>32.83</v>
      </c>
      <c r="I122" s="32"/>
      <c r="J122" s="38">
        <f t="shared" si="17"/>
        <v>0.75</v>
      </c>
      <c r="K122" s="32"/>
      <c r="L122" s="11"/>
      <c r="M122" s="11">
        <v>0.75</v>
      </c>
      <c r="N122" s="11"/>
      <c r="O122" s="38">
        <f t="shared" si="18"/>
        <v>0.75</v>
      </c>
      <c r="P122" s="32"/>
      <c r="Q122" s="11"/>
      <c r="R122" s="11">
        <v>0.75</v>
      </c>
      <c r="S122" s="11"/>
      <c r="T122" s="11">
        <f t="shared" si="19"/>
        <v>2.284495887907402</v>
      </c>
      <c r="U122" s="126"/>
      <c r="V122" s="128"/>
      <c r="W122" s="126"/>
      <c r="AA122" s="17"/>
      <c r="AC122" s="17"/>
    </row>
    <row r="123" spans="1:29" ht="22.5" customHeight="1" outlineLevel="3" x14ac:dyDescent="0.25">
      <c r="A123" s="146" t="s">
        <v>603</v>
      </c>
      <c r="B123" s="146"/>
      <c r="C123" s="161" t="s">
        <v>592</v>
      </c>
      <c r="D123" s="154"/>
      <c r="E123" s="38">
        <f t="shared" si="16"/>
        <v>22.81</v>
      </c>
      <c r="F123" s="32"/>
      <c r="G123" s="11"/>
      <c r="H123" s="34">
        <v>22.81</v>
      </c>
      <c r="I123" s="32"/>
      <c r="J123" s="38">
        <f t="shared" si="17"/>
        <v>1.31</v>
      </c>
      <c r="K123" s="32"/>
      <c r="L123" s="11"/>
      <c r="M123" s="11">
        <v>1.31</v>
      </c>
      <c r="N123" s="11"/>
      <c r="O123" s="38">
        <f t="shared" si="18"/>
        <v>1.31</v>
      </c>
      <c r="P123" s="32"/>
      <c r="Q123" s="11"/>
      <c r="R123" s="11">
        <v>1.31</v>
      </c>
      <c r="S123" s="11"/>
      <c r="T123" s="11">
        <f t="shared" si="19"/>
        <v>5.7430951337132843</v>
      </c>
      <c r="U123" s="126"/>
      <c r="V123" s="128"/>
      <c r="W123" s="126"/>
      <c r="AA123" s="17"/>
      <c r="AC123" s="17"/>
    </row>
    <row r="124" spans="1:29" ht="22.5" customHeight="1" outlineLevel="3" x14ac:dyDescent="0.25">
      <c r="A124" s="146" t="s">
        <v>604</v>
      </c>
      <c r="B124" s="146"/>
      <c r="C124" s="161" t="s">
        <v>593</v>
      </c>
      <c r="D124" s="154"/>
      <c r="E124" s="38">
        <f t="shared" si="16"/>
        <v>20.39</v>
      </c>
      <c r="F124" s="32"/>
      <c r="G124" s="11"/>
      <c r="H124" s="34">
        <v>20.39</v>
      </c>
      <c r="I124" s="32"/>
      <c r="J124" s="38">
        <f t="shared" si="17"/>
        <v>0.89</v>
      </c>
      <c r="K124" s="32"/>
      <c r="L124" s="11"/>
      <c r="M124" s="11">
        <v>0.89</v>
      </c>
      <c r="N124" s="11"/>
      <c r="O124" s="38">
        <f t="shared" si="18"/>
        <v>0.89</v>
      </c>
      <c r="P124" s="32"/>
      <c r="Q124" s="11"/>
      <c r="R124" s="11">
        <v>0.89</v>
      </c>
      <c r="S124" s="11"/>
      <c r="T124" s="11">
        <f t="shared" si="19"/>
        <v>4.3648847474252088</v>
      </c>
      <c r="U124" s="126"/>
      <c r="V124" s="128"/>
      <c r="W124" s="126"/>
      <c r="AA124" s="17"/>
      <c r="AC124" s="17"/>
    </row>
    <row r="125" spans="1:29" ht="46.5" customHeight="1" outlineLevel="3" x14ac:dyDescent="0.25">
      <c r="A125" s="146" t="s">
        <v>605</v>
      </c>
      <c r="B125" s="146"/>
      <c r="C125" s="161" t="s">
        <v>594</v>
      </c>
      <c r="D125" s="154"/>
      <c r="E125" s="38">
        <f t="shared" si="16"/>
        <v>78.8</v>
      </c>
      <c r="F125" s="32"/>
      <c r="G125" s="11"/>
      <c r="H125" s="34">
        <v>78.8</v>
      </c>
      <c r="I125" s="32"/>
      <c r="J125" s="38">
        <f t="shared" si="17"/>
        <v>78.8</v>
      </c>
      <c r="K125" s="32"/>
      <c r="L125" s="11"/>
      <c r="M125" s="11">
        <v>78.8</v>
      </c>
      <c r="N125" s="11"/>
      <c r="O125" s="38">
        <f t="shared" si="18"/>
        <v>78.8</v>
      </c>
      <c r="P125" s="32"/>
      <c r="Q125" s="11"/>
      <c r="R125" s="11">
        <v>78.8</v>
      </c>
      <c r="S125" s="11"/>
      <c r="T125" s="11">
        <f t="shared" si="19"/>
        <v>100</v>
      </c>
      <c r="U125" s="126"/>
      <c r="V125" s="128"/>
      <c r="W125" s="126"/>
      <c r="AA125" s="17"/>
      <c r="AC125" s="17"/>
    </row>
    <row r="126" spans="1:29" ht="56.25" customHeight="1" outlineLevel="3" x14ac:dyDescent="0.25">
      <c r="A126" s="146" t="s">
        <v>606</v>
      </c>
      <c r="B126" s="146"/>
      <c r="C126" s="161" t="s">
        <v>595</v>
      </c>
      <c r="D126" s="154"/>
      <c r="E126" s="38">
        <f t="shared" si="16"/>
        <v>42.6</v>
      </c>
      <c r="F126" s="32"/>
      <c r="G126" s="11"/>
      <c r="H126" s="34">
        <v>42.6</v>
      </c>
      <c r="I126" s="32"/>
      <c r="J126" s="38">
        <f t="shared" si="17"/>
        <v>42.6</v>
      </c>
      <c r="K126" s="32"/>
      <c r="L126" s="11"/>
      <c r="M126" s="11">
        <v>42.6</v>
      </c>
      <c r="N126" s="11"/>
      <c r="O126" s="38">
        <f t="shared" si="18"/>
        <v>42.6</v>
      </c>
      <c r="P126" s="32"/>
      <c r="Q126" s="11"/>
      <c r="R126" s="11">
        <v>42.6</v>
      </c>
      <c r="S126" s="11"/>
      <c r="T126" s="11">
        <f t="shared" si="19"/>
        <v>100</v>
      </c>
      <c r="U126" s="126"/>
      <c r="V126" s="128"/>
      <c r="W126" s="126"/>
      <c r="AA126" s="17"/>
      <c r="AC126" s="17"/>
    </row>
    <row r="127" spans="1:29" ht="51.75" customHeight="1" outlineLevel="3" x14ac:dyDescent="0.25">
      <c r="A127" s="146" t="s">
        <v>607</v>
      </c>
      <c r="B127" s="146"/>
      <c r="C127" s="162" t="s">
        <v>596</v>
      </c>
      <c r="D127" s="154"/>
      <c r="E127" s="38">
        <f t="shared" si="16"/>
        <v>130</v>
      </c>
      <c r="F127" s="32"/>
      <c r="G127" s="11"/>
      <c r="H127" s="34">
        <v>130</v>
      </c>
      <c r="I127" s="32"/>
      <c r="J127" s="38">
        <f t="shared" si="17"/>
        <v>65</v>
      </c>
      <c r="K127" s="32"/>
      <c r="L127" s="11"/>
      <c r="M127" s="11">
        <v>65</v>
      </c>
      <c r="N127" s="11"/>
      <c r="O127" s="38">
        <f t="shared" si="18"/>
        <v>65</v>
      </c>
      <c r="P127" s="32"/>
      <c r="Q127" s="11"/>
      <c r="R127" s="11">
        <v>65</v>
      </c>
      <c r="S127" s="11"/>
      <c r="T127" s="11">
        <f t="shared" si="19"/>
        <v>50</v>
      </c>
      <c r="U127" s="126"/>
      <c r="V127" s="128"/>
      <c r="W127" s="126"/>
      <c r="AA127" s="17"/>
      <c r="AC127" s="17"/>
    </row>
    <row r="128" spans="1:29" s="113" customFormat="1" ht="66.75" customHeight="1" outlineLevel="1" x14ac:dyDescent="0.25">
      <c r="A128" s="30" t="s">
        <v>609</v>
      </c>
      <c r="B128" s="263" t="s">
        <v>608</v>
      </c>
      <c r="C128" s="264"/>
      <c r="D128" s="13"/>
      <c r="E128" s="36">
        <f t="shared" si="16"/>
        <v>4120.71</v>
      </c>
      <c r="F128" s="109"/>
      <c r="G128" s="37">
        <f>G129+G134+G137+G140+G141+G142+G143+G144+G145</f>
        <v>814.1</v>
      </c>
      <c r="H128" s="37">
        <f>H129+H134+H137+H140+H141+H142+H143+H144+H145</f>
        <v>3306.6099999999997</v>
      </c>
      <c r="I128" s="109"/>
      <c r="J128" s="36">
        <f t="shared" si="17"/>
        <v>2639.79</v>
      </c>
      <c r="K128" s="109"/>
      <c r="L128" s="37">
        <f>L129+L134+L137+L140+L141+L142+L143+L144+L145</f>
        <v>376.3</v>
      </c>
      <c r="M128" s="37">
        <f>M129+M134+M137+M140+M141+M142+M143+M144+M145</f>
        <v>2263.4899999999998</v>
      </c>
      <c r="N128" s="97"/>
      <c r="O128" s="36">
        <f t="shared" si="18"/>
        <v>2639.79</v>
      </c>
      <c r="P128" s="109"/>
      <c r="Q128" s="37">
        <f>Q129+Q134+Q137+Q140+Q141+Q142+Q143+Q144+Q145</f>
        <v>376.3</v>
      </c>
      <c r="R128" s="37">
        <f>R129+R134+R137+R140+R141+R142+R143+R144+R145</f>
        <v>2263.4899999999998</v>
      </c>
      <c r="S128" s="97"/>
      <c r="T128" s="97">
        <f t="shared" si="19"/>
        <v>64.061533085317819</v>
      </c>
      <c r="U128" s="138"/>
      <c r="V128" s="139"/>
      <c r="W128" s="138"/>
      <c r="AA128" s="114"/>
      <c r="AC128" s="114"/>
    </row>
    <row r="129" spans="1:29" ht="47.25" customHeight="1" outlineLevel="2" x14ac:dyDescent="0.25">
      <c r="A129" s="20" t="s">
        <v>69</v>
      </c>
      <c r="B129" s="261" t="s">
        <v>610</v>
      </c>
      <c r="C129" s="262"/>
      <c r="D129" s="121" t="s">
        <v>648</v>
      </c>
      <c r="E129" s="38">
        <f t="shared" si="16"/>
        <v>2119.04</v>
      </c>
      <c r="F129" s="32"/>
      <c r="G129" s="117"/>
      <c r="H129" s="117">
        <f>SUM(H130:H133)</f>
        <v>2119.04</v>
      </c>
      <c r="I129" s="32"/>
      <c r="J129" s="38">
        <f t="shared" si="17"/>
        <v>1448.07</v>
      </c>
      <c r="K129" s="32"/>
      <c r="L129" s="117"/>
      <c r="M129" s="117">
        <f>SUM(M130:M133)</f>
        <v>1448.07</v>
      </c>
      <c r="N129" s="11"/>
      <c r="O129" s="38">
        <f t="shared" si="18"/>
        <v>1448.07</v>
      </c>
      <c r="P129" s="32"/>
      <c r="Q129" s="117"/>
      <c r="R129" s="117">
        <f>SUM(R130:R133)</f>
        <v>1448.07</v>
      </c>
      <c r="S129" s="11"/>
      <c r="T129" s="11">
        <f t="shared" si="19"/>
        <v>68.336133343400789</v>
      </c>
      <c r="U129" s="126"/>
      <c r="V129" s="128"/>
      <c r="W129" s="126"/>
      <c r="AA129" s="17"/>
      <c r="AC129" s="17"/>
    </row>
    <row r="130" spans="1:29" s="115" customFormat="1" ht="47.25" customHeight="1" outlineLevel="3" x14ac:dyDescent="0.25">
      <c r="A130" s="146" t="s">
        <v>612</v>
      </c>
      <c r="B130" s="167"/>
      <c r="C130" s="163" t="s">
        <v>1006</v>
      </c>
      <c r="D130" s="168" t="s">
        <v>648</v>
      </c>
      <c r="E130" s="39">
        <f t="shared" si="16"/>
        <v>1631.15</v>
      </c>
      <c r="F130" s="124"/>
      <c r="G130" s="141"/>
      <c r="H130" s="125">
        <v>1631.15</v>
      </c>
      <c r="I130" s="124"/>
      <c r="J130" s="39">
        <f t="shared" si="17"/>
        <v>1164.8699999999999</v>
      </c>
      <c r="K130" s="124"/>
      <c r="L130" s="25"/>
      <c r="M130" s="25">
        <v>1164.8699999999999</v>
      </c>
      <c r="N130" s="25"/>
      <c r="O130" s="39">
        <f t="shared" si="18"/>
        <v>1164.8699999999999</v>
      </c>
      <c r="P130" s="124"/>
      <c r="Q130" s="25"/>
      <c r="R130" s="25">
        <v>1164.8699999999999</v>
      </c>
      <c r="S130" s="25"/>
      <c r="T130" s="25">
        <f t="shared" si="19"/>
        <v>71.414033044171276</v>
      </c>
      <c r="U130" s="136"/>
      <c r="V130" s="137"/>
      <c r="W130" s="136"/>
      <c r="AA130" s="116"/>
      <c r="AC130" s="116"/>
    </row>
    <row r="131" spans="1:29" s="115" customFormat="1" ht="47.25" customHeight="1" outlineLevel="3" x14ac:dyDescent="0.25">
      <c r="A131" s="146" t="s">
        <v>613</v>
      </c>
      <c r="B131" s="167"/>
      <c r="C131" s="163" t="s">
        <v>1007</v>
      </c>
      <c r="D131" s="168" t="s">
        <v>648</v>
      </c>
      <c r="E131" s="39">
        <f t="shared" si="16"/>
        <v>150.41</v>
      </c>
      <c r="F131" s="124"/>
      <c r="G131" s="25"/>
      <c r="H131" s="125">
        <v>150.41</v>
      </c>
      <c r="I131" s="124"/>
      <c r="J131" s="39">
        <f t="shared" si="17"/>
        <v>75.08</v>
      </c>
      <c r="K131" s="124"/>
      <c r="L131" s="25"/>
      <c r="M131" s="25">
        <v>75.08</v>
      </c>
      <c r="N131" s="25"/>
      <c r="O131" s="39">
        <f t="shared" si="18"/>
        <v>75.08</v>
      </c>
      <c r="P131" s="124"/>
      <c r="Q131" s="25"/>
      <c r="R131" s="25">
        <v>75.08</v>
      </c>
      <c r="S131" s="25"/>
      <c r="T131" s="25">
        <f t="shared" si="19"/>
        <v>49.916893823548961</v>
      </c>
      <c r="U131" s="136"/>
      <c r="V131" s="137"/>
      <c r="W131" s="136"/>
      <c r="AA131" s="116"/>
      <c r="AC131" s="116"/>
    </row>
    <row r="132" spans="1:29" s="115" customFormat="1" ht="47.25" customHeight="1" outlineLevel="3" x14ac:dyDescent="0.25">
      <c r="A132" s="146" t="s">
        <v>614</v>
      </c>
      <c r="B132" s="167"/>
      <c r="C132" s="163" t="s">
        <v>611</v>
      </c>
      <c r="D132" s="151"/>
      <c r="E132" s="39">
        <f t="shared" si="16"/>
        <v>203.28</v>
      </c>
      <c r="F132" s="124"/>
      <c r="G132" s="25"/>
      <c r="H132" s="125">
        <v>203.28</v>
      </c>
      <c r="I132" s="124"/>
      <c r="J132" s="39">
        <f t="shared" si="17"/>
        <v>73.92</v>
      </c>
      <c r="K132" s="124"/>
      <c r="L132" s="25"/>
      <c r="M132" s="25">
        <v>73.92</v>
      </c>
      <c r="N132" s="25"/>
      <c r="O132" s="39">
        <f t="shared" si="18"/>
        <v>73.92</v>
      </c>
      <c r="P132" s="124"/>
      <c r="Q132" s="25"/>
      <c r="R132" s="25">
        <v>73.92</v>
      </c>
      <c r="S132" s="25"/>
      <c r="T132" s="25">
        <f t="shared" si="19"/>
        <v>36.363636363636367</v>
      </c>
      <c r="U132" s="136"/>
      <c r="V132" s="137"/>
      <c r="W132" s="136"/>
      <c r="AA132" s="116"/>
      <c r="AC132" s="116"/>
    </row>
    <row r="133" spans="1:29" s="115" customFormat="1" ht="47.25" customHeight="1" outlineLevel="3" x14ac:dyDescent="0.25">
      <c r="A133" s="146" t="s">
        <v>615</v>
      </c>
      <c r="B133" s="167"/>
      <c r="C133" s="163" t="s">
        <v>904</v>
      </c>
      <c r="D133" s="151"/>
      <c r="E133" s="39">
        <f t="shared" ref="E133:E152" si="20">F133+G133+H133+I133</f>
        <v>134.19999999999999</v>
      </c>
      <c r="F133" s="124"/>
      <c r="G133" s="25"/>
      <c r="H133" s="125">
        <v>134.19999999999999</v>
      </c>
      <c r="I133" s="124"/>
      <c r="J133" s="39">
        <f t="shared" ref="J133:J152" si="21">K133+L133+M133+N133</f>
        <v>134.19999999999999</v>
      </c>
      <c r="K133" s="124"/>
      <c r="L133" s="25"/>
      <c r="M133" s="25">
        <v>134.19999999999999</v>
      </c>
      <c r="N133" s="25"/>
      <c r="O133" s="39">
        <f t="shared" ref="O133:O152" si="22">P133+Q133+R133+S133</f>
        <v>134.19999999999999</v>
      </c>
      <c r="P133" s="124"/>
      <c r="Q133" s="25"/>
      <c r="R133" s="25">
        <v>134.19999999999999</v>
      </c>
      <c r="S133" s="25"/>
      <c r="T133" s="25">
        <f t="shared" si="19"/>
        <v>100</v>
      </c>
      <c r="U133" s="136"/>
      <c r="V133" s="137"/>
      <c r="W133" s="136"/>
      <c r="AA133" s="116"/>
      <c r="AC133" s="116"/>
    </row>
    <row r="134" spans="1:29" ht="34.5" customHeight="1" outlineLevel="2" x14ac:dyDescent="0.25">
      <c r="A134" s="20" t="s">
        <v>70</v>
      </c>
      <c r="B134" s="267" t="s">
        <v>335</v>
      </c>
      <c r="C134" s="268"/>
      <c r="D134" s="14"/>
      <c r="E134" s="38">
        <f t="shared" si="20"/>
        <v>243.54</v>
      </c>
      <c r="F134" s="32"/>
      <c r="G134" s="117"/>
      <c r="H134" s="117">
        <f>H135+H136</f>
        <v>243.54</v>
      </c>
      <c r="I134" s="32"/>
      <c r="J134" s="38">
        <f t="shared" si="21"/>
        <v>87.83</v>
      </c>
      <c r="K134" s="32"/>
      <c r="L134" s="117"/>
      <c r="M134" s="117">
        <f>M135+M136</f>
        <v>87.83</v>
      </c>
      <c r="N134" s="11"/>
      <c r="O134" s="38">
        <f t="shared" si="22"/>
        <v>87.83</v>
      </c>
      <c r="P134" s="32"/>
      <c r="Q134" s="117"/>
      <c r="R134" s="117">
        <f>R135+R136</f>
        <v>87.83</v>
      </c>
      <c r="S134" s="11"/>
      <c r="T134" s="11">
        <f t="shared" si="19"/>
        <v>36.063890941939725</v>
      </c>
      <c r="U134" s="126"/>
      <c r="V134" s="128"/>
      <c r="W134" s="126"/>
      <c r="AA134" s="17"/>
      <c r="AC134" s="17"/>
    </row>
    <row r="135" spans="1:29" s="115" customFormat="1" ht="37.5" customHeight="1" outlineLevel="3" x14ac:dyDescent="0.25">
      <c r="A135" s="146" t="s">
        <v>627</v>
      </c>
      <c r="B135" s="167"/>
      <c r="C135" s="163" t="s">
        <v>616</v>
      </c>
      <c r="D135" s="151"/>
      <c r="E135" s="39">
        <f t="shared" si="20"/>
        <v>224.78</v>
      </c>
      <c r="F135" s="124"/>
      <c r="G135" s="25"/>
      <c r="H135" s="125">
        <v>224.78</v>
      </c>
      <c r="I135" s="124"/>
      <c r="J135" s="39">
        <f t="shared" si="21"/>
        <v>87.83</v>
      </c>
      <c r="K135" s="124"/>
      <c r="L135" s="25"/>
      <c r="M135" s="25">
        <v>87.83</v>
      </c>
      <c r="N135" s="25"/>
      <c r="O135" s="39">
        <f t="shared" si="22"/>
        <v>87.83</v>
      </c>
      <c r="P135" s="124"/>
      <c r="Q135" s="25"/>
      <c r="R135" s="25">
        <v>87.83</v>
      </c>
      <c r="S135" s="25"/>
      <c r="T135" s="25">
        <f t="shared" si="19"/>
        <v>39.073761010766084</v>
      </c>
      <c r="U135" s="136"/>
      <c r="V135" s="137"/>
      <c r="W135" s="136"/>
      <c r="AA135" s="116"/>
      <c r="AC135" s="116"/>
    </row>
    <row r="136" spans="1:29" s="115" customFormat="1" ht="40.5" customHeight="1" outlineLevel="3" x14ac:dyDescent="0.25">
      <c r="A136" s="146" t="s">
        <v>628</v>
      </c>
      <c r="B136" s="167"/>
      <c r="C136" s="163" t="s">
        <v>617</v>
      </c>
      <c r="D136" s="151"/>
      <c r="E136" s="39">
        <f t="shared" si="20"/>
        <v>18.760000000000002</v>
      </c>
      <c r="F136" s="124"/>
      <c r="G136" s="25"/>
      <c r="H136" s="125">
        <v>18.760000000000002</v>
      </c>
      <c r="I136" s="124"/>
      <c r="J136" s="39">
        <f t="shared" si="21"/>
        <v>0</v>
      </c>
      <c r="K136" s="124"/>
      <c r="L136" s="25"/>
      <c r="M136" s="25">
        <v>0</v>
      </c>
      <c r="N136" s="25"/>
      <c r="O136" s="39">
        <f t="shared" si="22"/>
        <v>0</v>
      </c>
      <c r="P136" s="124"/>
      <c r="Q136" s="25"/>
      <c r="R136" s="25">
        <v>0</v>
      </c>
      <c r="S136" s="25"/>
      <c r="T136" s="25">
        <f t="shared" si="19"/>
        <v>0</v>
      </c>
      <c r="U136" s="136"/>
      <c r="V136" s="137"/>
      <c r="W136" s="136"/>
      <c r="AA136" s="116"/>
      <c r="AC136" s="116"/>
    </row>
    <row r="137" spans="1:29" ht="47.25" customHeight="1" outlineLevel="2" x14ac:dyDescent="0.25">
      <c r="A137" s="20" t="s">
        <v>629</v>
      </c>
      <c r="B137" s="269" t="s">
        <v>618</v>
      </c>
      <c r="C137" s="270"/>
      <c r="D137" s="121" t="s">
        <v>649</v>
      </c>
      <c r="E137" s="38">
        <f t="shared" si="20"/>
        <v>1030.3400000000001</v>
      </c>
      <c r="F137" s="32"/>
      <c r="G137" s="117">
        <f>G138+G139</f>
        <v>814.1</v>
      </c>
      <c r="H137" s="117">
        <f>H138+H139</f>
        <v>216.24</v>
      </c>
      <c r="I137" s="32"/>
      <c r="J137" s="38">
        <f t="shared" si="21"/>
        <v>591.95000000000005</v>
      </c>
      <c r="K137" s="32"/>
      <c r="L137" s="117">
        <f>L138+L139</f>
        <v>376.3</v>
      </c>
      <c r="M137" s="117">
        <f>M138+M139</f>
        <v>215.65</v>
      </c>
      <c r="N137" s="11"/>
      <c r="O137" s="38">
        <f t="shared" si="22"/>
        <v>591.95000000000005</v>
      </c>
      <c r="P137" s="32"/>
      <c r="Q137" s="117">
        <f>Q138+Q139</f>
        <v>376.3</v>
      </c>
      <c r="R137" s="117">
        <f>R138+R139</f>
        <v>215.65</v>
      </c>
      <c r="S137" s="11"/>
      <c r="T137" s="11">
        <f t="shared" si="19"/>
        <v>57.451909078556582</v>
      </c>
      <c r="U137" s="126"/>
      <c r="V137" s="128"/>
      <c r="W137" s="126"/>
      <c r="AA137" s="17"/>
      <c r="AC137" s="17"/>
    </row>
    <row r="138" spans="1:29" s="115" customFormat="1" ht="47.25" customHeight="1" outlineLevel="3" x14ac:dyDescent="0.25">
      <c r="A138" s="146" t="s">
        <v>630</v>
      </c>
      <c r="B138" s="167"/>
      <c r="C138" s="163" t="s">
        <v>619</v>
      </c>
      <c r="D138" s="168" t="s">
        <v>649</v>
      </c>
      <c r="E138" s="39">
        <f t="shared" si="20"/>
        <v>1014.1</v>
      </c>
      <c r="F138" s="124"/>
      <c r="G138" s="25">
        <v>814.1</v>
      </c>
      <c r="H138" s="125">
        <v>200</v>
      </c>
      <c r="I138" s="124"/>
      <c r="J138" s="39">
        <f t="shared" si="21"/>
        <v>575.71</v>
      </c>
      <c r="K138" s="124"/>
      <c r="L138" s="25">
        <v>376.3</v>
      </c>
      <c r="M138" s="25">
        <v>199.41</v>
      </c>
      <c r="N138" s="25"/>
      <c r="O138" s="39">
        <f t="shared" si="22"/>
        <v>575.71</v>
      </c>
      <c r="P138" s="124"/>
      <c r="Q138" s="25">
        <v>376.3</v>
      </c>
      <c r="R138" s="25">
        <v>199.41</v>
      </c>
      <c r="S138" s="25"/>
      <c r="T138" s="25">
        <f t="shared" si="19"/>
        <v>56.770535450152849</v>
      </c>
      <c r="U138" s="136"/>
      <c r="V138" s="137"/>
      <c r="W138" s="136"/>
      <c r="AA138" s="116"/>
      <c r="AC138" s="116"/>
    </row>
    <row r="139" spans="1:29" s="115" customFormat="1" ht="47.25" customHeight="1" outlineLevel="3" x14ac:dyDescent="0.25">
      <c r="A139" s="146" t="s">
        <v>631</v>
      </c>
      <c r="B139" s="167"/>
      <c r="C139" s="163" t="s">
        <v>620</v>
      </c>
      <c r="D139" s="168" t="s">
        <v>649</v>
      </c>
      <c r="E139" s="39">
        <f t="shared" si="20"/>
        <v>16.239999999999998</v>
      </c>
      <c r="F139" s="124"/>
      <c r="G139" s="25"/>
      <c r="H139" s="125">
        <v>16.239999999999998</v>
      </c>
      <c r="I139" s="124"/>
      <c r="J139" s="39">
        <f t="shared" si="21"/>
        <v>16.239999999999998</v>
      </c>
      <c r="K139" s="124"/>
      <c r="L139" s="25"/>
      <c r="M139" s="25">
        <v>16.239999999999998</v>
      </c>
      <c r="N139" s="25"/>
      <c r="O139" s="39">
        <f t="shared" si="22"/>
        <v>16.239999999999998</v>
      </c>
      <c r="P139" s="124"/>
      <c r="Q139" s="25"/>
      <c r="R139" s="25">
        <v>16.239999999999998</v>
      </c>
      <c r="S139" s="25"/>
      <c r="T139" s="25">
        <f t="shared" si="19"/>
        <v>100</v>
      </c>
      <c r="U139" s="136"/>
      <c r="V139" s="137"/>
      <c r="W139" s="136"/>
      <c r="AA139" s="116"/>
      <c r="AC139" s="116"/>
    </row>
    <row r="140" spans="1:29" ht="47.25" customHeight="1" outlineLevel="2" x14ac:dyDescent="0.25">
      <c r="A140" s="20" t="s">
        <v>632</v>
      </c>
      <c r="B140" s="265" t="s">
        <v>621</v>
      </c>
      <c r="C140" s="266"/>
      <c r="D140" s="14"/>
      <c r="E140" s="38">
        <f t="shared" si="20"/>
        <v>8.17</v>
      </c>
      <c r="F140" s="32"/>
      <c r="G140" s="11"/>
      <c r="H140" s="34">
        <v>8.17</v>
      </c>
      <c r="I140" s="32"/>
      <c r="J140" s="38">
        <f t="shared" si="21"/>
        <v>8.17</v>
      </c>
      <c r="K140" s="32"/>
      <c r="L140" s="11"/>
      <c r="M140" s="11">
        <v>8.17</v>
      </c>
      <c r="N140" s="11"/>
      <c r="O140" s="38">
        <f t="shared" si="22"/>
        <v>8.17</v>
      </c>
      <c r="P140" s="32"/>
      <c r="Q140" s="11"/>
      <c r="R140" s="11">
        <v>8.17</v>
      </c>
      <c r="S140" s="11"/>
      <c r="T140" s="11">
        <f t="shared" si="19"/>
        <v>100</v>
      </c>
      <c r="U140" s="126"/>
      <c r="V140" s="128"/>
      <c r="W140" s="126"/>
      <c r="AA140" s="17"/>
      <c r="AC140" s="17"/>
    </row>
    <row r="141" spans="1:29" ht="47.25" customHeight="1" outlineLevel="2" x14ac:dyDescent="0.25">
      <c r="A141" s="20" t="s">
        <v>633</v>
      </c>
      <c r="B141" s="265" t="s">
        <v>622</v>
      </c>
      <c r="C141" s="266"/>
      <c r="D141" s="14"/>
      <c r="E141" s="38">
        <f t="shared" si="20"/>
        <v>220</v>
      </c>
      <c r="F141" s="32"/>
      <c r="G141" s="11"/>
      <c r="H141" s="34">
        <v>220</v>
      </c>
      <c r="I141" s="32"/>
      <c r="J141" s="38">
        <f t="shared" si="21"/>
        <v>220</v>
      </c>
      <c r="K141" s="32"/>
      <c r="L141" s="11"/>
      <c r="M141" s="11">
        <v>220</v>
      </c>
      <c r="N141" s="11"/>
      <c r="O141" s="38">
        <f t="shared" si="22"/>
        <v>220</v>
      </c>
      <c r="P141" s="32"/>
      <c r="Q141" s="11"/>
      <c r="R141" s="11">
        <v>220</v>
      </c>
      <c r="S141" s="11"/>
      <c r="T141" s="11">
        <f t="shared" si="19"/>
        <v>100</v>
      </c>
      <c r="U141" s="126"/>
      <c r="V141" s="128"/>
      <c r="W141" s="126"/>
      <c r="AA141" s="17"/>
      <c r="AC141" s="17"/>
    </row>
    <row r="142" spans="1:29" ht="47.25" customHeight="1" outlineLevel="2" x14ac:dyDescent="0.25">
      <c r="A142" s="20" t="s">
        <v>634</v>
      </c>
      <c r="B142" s="265" t="s">
        <v>623</v>
      </c>
      <c r="C142" s="266"/>
      <c r="D142" s="14"/>
      <c r="E142" s="38">
        <f t="shared" si="20"/>
        <v>66.22</v>
      </c>
      <c r="F142" s="32"/>
      <c r="G142" s="11"/>
      <c r="H142" s="34">
        <v>66.22</v>
      </c>
      <c r="I142" s="32"/>
      <c r="J142" s="38">
        <f t="shared" si="21"/>
        <v>62.11</v>
      </c>
      <c r="K142" s="32"/>
      <c r="L142" s="11"/>
      <c r="M142" s="11">
        <v>62.11</v>
      </c>
      <c r="N142" s="11"/>
      <c r="O142" s="38">
        <f t="shared" si="22"/>
        <v>62.11</v>
      </c>
      <c r="P142" s="32"/>
      <c r="Q142" s="11"/>
      <c r="R142" s="11">
        <v>62.11</v>
      </c>
      <c r="S142" s="11"/>
      <c r="T142" s="11">
        <f t="shared" si="19"/>
        <v>93.793415886439149</v>
      </c>
      <c r="U142" s="126"/>
      <c r="V142" s="128"/>
      <c r="W142" s="126"/>
      <c r="AA142" s="17"/>
      <c r="AC142" s="17"/>
    </row>
    <row r="143" spans="1:29" ht="47.25" customHeight="1" outlineLevel="2" x14ac:dyDescent="0.25">
      <c r="A143" s="20" t="s">
        <v>635</v>
      </c>
      <c r="B143" s="265" t="s">
        <v>624</v>
      </c>
      <c r="C143" s="266"/>
      <c r="D143" s="14"/>
      <c r="E143" s="38">
        <f t="shared" si="20"/>
        <v>307.5</v>
      </c>
      <c r="F143" s="32"/>
      <c r="G143" s="11"/>
      <c r="H143" s="34">
        <v>307.5</v>
      </c>
      <c r="I143" s="32"/>
      <c r="J143" s="38">
        <f t="shared" si="21"/>
        <v>203.66</v>
      </c>
      <c r="K143" s="32"/>
      <c r="L143" s="11"/>
      <c r="M143" s="11">
        <v>203.66</v>
      </c>
      <c r="N143" s="11"/>
      <c r="O143" s="38">
        <f t="shared" si="22"/>
        <v>203.66</v>
      </c>
      <c r="P143" s="32"/>
      <c r="Q143" s="11"/>
      <c r="R143" s="11">
        <v>203.66</v>
      </c>
      <c r="S143" s="11"/>
      <c r="T143" s="11">
        <f t="shared" si="19"/>
        <v>66.230894308943093</v>
      </c>
      <c r="U143" s="126"/>
      <c r="V143" s="128"/>
      <c r="W143" s="126"/>
      <c r="AA143" s="17"/>
      <c r="AC143" s="17"/>
    </row>
    <row r="144" spans="1:29" ht="47.25" customHeight="1" outlineLevel="2" x14ac:dyDescent="0.25">
      <c r="A144" s="20" t="s">
        <v>636</v>
      </c>
      <c r="B144" s="265" t="s">
        <v>625</v>
      </c>
      <c r="C144" s="266"/>
      <c r="D144" s="120" t="s">
        <v>650</v>
      </c>
      <c r="E144" s="38">
        <f t="shared" si="20"/>
        <v>98.9</v>
      </c>
      <c r="F144" s="32"/>
      <c r="G144" s="11"/>
      <c r="H144" s="34">
        <v>98.9</v>
      </c>
      <c r="I144" s="32"/>
      <c r="J144" s="38">
        <f t="shared" si="21"/>
        <v>0</v>
      </c>
      <c r="K144" s="32"/>
      <c r="L144" s="11"/>
      <c r="M144" s="11">
        <v>0</v>
      </c>
      <c r="N144" s="11"/>
      <c r="O144" s="38">
        <f t="shared" si="22"/>
        <v>0</v>
      </c>
      <c r="P144" s="32"/>
      <c r="Q144" s="11"/>
      <c r="R144" s="11">
        <v>0</v>
      </c>
      <c r="S144" s="11"/>
      <c r="T144" s="11">
        <f t="shared" si="19"/>
        <v>0</v>
      </c>
      <c r="U144" s="126"/>
      <c r="V144" s="128"/>
      <c r="W144" s="126"/>
      <c r="AA144" s="17"/>
      <c r="AC144" s="17"/>
    </row>
    <row r="145" spans="1:29" ht="47.25" customHeight="1" outlineLevel="2" x14ac:dyDescent="0.25">
      <c r="A145" s="20" t="s">
        <v>637</v>
      </c>
      <c r="B145" s="261" t="s">
        <v>626</v>
      </c>
      <c r="C145" s="262"/>
      <c r="D145" s="14"/>
      <c r="E145" s="38">
        <f t="shared" si="20"/>
        <v>27</v>
      </c>
      <c r="F145" s="32"/>
      <c r="G145" s="11"/>
      <c r="H145" s="34">
        <v>27</v>
      </c>
      <c r="I145" s="32"/>
      <c r="J145" s="38">
        <f t="shared" si="21"/>
        <v>18</v>
      </c>
      <c r="K145" s="32"/>
      <c r="L145" s="11"/>
      <c r="M145" s="11">
        <v>18</v>
      </c>
      <c r="N145" s="11"/>
      <c r="O145" s="38">
        <f t="shared" si="22"/>
        <v>18</v>
      </c>
      <c r="P145" s="32"/>
      <c r="Q145" s="11"/>
      <c r="R145" s="11">
        <v>18</v>
      </c>
      <c r="S145" s="11"/>
      <c r="T145" s="11">
        <f t="shared" si="19"/>
        <v>66.666666666666657</v>
      </c>
      <c r="U145" s="126"/>
      <c r="V145" s="128"/>
      <c r="W145" s="126"/>
      <c r="AA145" s="17"/>
      <c r="AC145" s="17"/>
    </row>
    <row r="146" spans="1:29" s="113" customFormat="1" ht="64.5" customHeight="1" outlineLevel="1" x14ac:dyDescent="0.25">
      <c r="A146" s="30" t="s">
        <v>645</v>
      </c>
      <c r="B146" s="263" t="s">
        <v>638</v>
      </c>
      <c r="C146" s="264"/>
      <c r="D146" s="13"/>
      <c r="E146" s="36">
        <f t="shared" si="20"/>
        <v>6004.6900000000005</v>
      </c>
      <c r="F146" s="109"/>
      <c r="G146" s="97"/>
      <c r="H146" s="42">
        <f>SUM(H147:H149)</f>
        <v>6004.6900000000005</v>
      </c>
      <c r="I146" s="109"/>
      <c r="J146" s="36">
        <f t="shared" si="21"/>
        <v>4482.8900000000003</v>
      </c>
      <c r="K146" s="109"/>
      <c r="L146" s="97"/>
      <c r="M146" s="42">
        <f>SUM(M147:M149)</f>
        <v>4482.8900000000003</v>
      </c>
      <c r="N146" s="97"/>
      <c r="O146" s="36">
        <f t="shared" si="22"/>
        <v>4482.8900000000003</v>
      </c>
      <c r="P146" s="109"/>
      <c r="Q146" s="97"/>
      <c r="R146" s="42">
        <f>SUM(R147:R149)</f>
        <v>4482.8900000000003</v>
      </c>
      <c r="S146" s="97"/>
      <c r="T146" s="97">
        <f t="shared" si="19"/>
        <v>74.656476853925852</v>
      </c>
      <c r="U146" s="138"/>
      <c r="V146" s="139"/>
      <c r="W146" s="138"/>
      <c r="AA146" s="114"/>
      <c r="AC146" s="114"/>
    </row>
    <row r="147" spans="1:29" ht="47.25" customHeight="1" outlineLevel="2" x14ac:dyDescent="0.25">
      <c r="A147" s="20" t="s">
        <v>71</v>
      </c>
      <c r="B147" s="261" t="s">
        <v>639</v>
      </c>
      <c r="C147" s="262"/>
      <c r="D147" s="121" t="s">
        <v>648</v>
      </c>
      <c r="E147" s="38">
        <f t="shared" si="20"/>
        <v>2203.7600000000002</v>
      </c>
      <c r="F147" s="32"/>
      <c r="G147" s="11"/>
      <c r="H147" s="34">
        <v>2203.7600000000002</v>
      </c>
      <c r="I147" s="32"/>
      <c r="J147" s="38">
        <f t="shared" si="21"/>
        <v>1652.82</v>
      </c>
      <c r="K147" s="32"/>
      <c r="L147" s="11"/>
      <c r="M147" s="11">
        <v>1652.82</v>
      </c>
      <c r="N147" s="11"/>
      <c r="O147" s="38">
        <f t="shared" si="22"/>
        <v>1652.82</v>
      </c>
      <c r="P147" s="32"/>
      <c r="Q147" s="11"/>
      <c r="R147" s="11">
        <v>1652.82</v>
      </c>
      <c r="S147" s="11"/>
      <c r="T147" s="11">
        <f t="shared" si="19"/>
        <v>74.999999999999986</v>
      </c>
      <c r="U147" s="126"/>
      <c r="V147" s="128"/>
      <c r="W147" s="126"/>
      <c r="AA147" s="17"/>
      <c r="AC147" s="17"/>
    </row>
    <row r="148" spans="1:29" ht="47.25" customHeight="1" outlineLevel="2" x14ac:dyDescent="0.25">
      <c r="A148" s="20" t="s">
        <v>72</v>
      </c>
      <c r="B148" s="261" t="s">
        <v>640</v>
      </c>
      <c r="C148" s="262"/>
      <c r="D148" s="121" t="s">
        <v>648</v>
      </c>
      <c r="E148" s="38">
        <f t="shared" si="20"/>
        <v>3763.43</v>
      </c>
      <c r="F148" s="32"/>
      <c r="G148" s="11"/>
      <c r="H148" s="34">
        <v>3763.43</v>
      </c>
      <c r="I148" s="32"/>
      <c r="J148" s="38">
        <f t="shared" si="21"/>
        <v>2792.57</v>
      </c>
      <c r="K148" s="32"/>
      <c r="L148" s="11"/>
      <c r="M148" s="11">
        <v>2792.57</v>
      </c>
      <c r="N148" s="11"/>
      <c r="O148" s="38">
        <f t="shared" si="22"/>
        <v>2792.57</v>
      </c>
      <c r="P148" s="32"/>
      <c r="Q148" s="11"/>
      <c r="R148" s="11">
        <v>2792.57</v>
      </c>
      <c r="S148" s="11"/>
      <c r="T148" s="11">
        <f t="shared" si="19"/>
        <v>74.202788413760857</v>
      </c>
      <c r="U148" s="126"/>
      <c r="V148" s="128"/>
      <c r="W148" s="126"/>
      <c r="AA148" s="17"/>
      <c r="AC148" s="17"/>
    </row>
    <row r="149" spans="1:29" ht="47.25" customHeight="1" outlineLevel="2" x14ac:dyDescent="0.25">
      <c r="A149" s="20" t="s">
        <v>646</v>
      </c>
      <c r="B149" s="261" t="s">
        <v>641</v>
      </c>
      <c r="C149" s="262"/>
      <c r="D149" s="14"/>
      <c r="E149" s="38">
        <f t="shared" si="20"/>
        <v>37.5</v>
      </c>
      <c r="F149" s="32"/>
      <c r="G149" s="11"/>
      <c r="H149" s="34">
        <v>37.5</v>
      </c>
      <c r="I149" s="32"/>
      <c r="J149" s="38">
        <f t="shared" si="21"/>
        <v>37.5</v>
      </c>
      <c r="K149" s="32"/>
      <c r="L149" s="11"/>
      <c r="M149" s="11">
        <v>37.5</v>
      </c>
      <c r="N149" s="11"/>
      <c r="O149" s="38">
        <f t="shared" si="22"/>
        <v>37.5</v>
      </c>
      <c r="P149" s="32"/>
      <c r="Q149" s="11"/>
      <c r="R149" s="11">
        <v>37.5</v>
      </c>
      <c r="S149" s="11"/>
      <c r="T149" s="11">
        <f t="shared" si="19"/>
        <v>100</v>
      </c>
      <c r="U149" s="126"/>
      <c r="V149" s="128"/>
      <c r="W149" s="126"/>
      <c r="AA149" s="17"/>
      <c r="AC149" s="17"/>
    </row>
    <row r="150" spans="1:29" s="113" customFormat="1" ht="67.5" customHeight="1" outlineLevel="1" x14ac:dyDescent="0.25">
      <c r="A150" s="30" t="s">
        <v>647</v>
      </c>
      <c r="B150" s="263" t="s">
        <v>642</v>
      </c>
      <c r="C150" s="264"/>
      <c r="D150" s="13"/>
      <c r="E150" s="36">
        <f t="shared" si="20"/>
        <v>40735.5</v>
      </c>
      <c r="F150" s="109"/>
      <c r="G150" s="97"/>
      <c r="H150" s="42">
        <f>SUM(H151:H152)</f>
        <v>40735.5</v>
      </c>
      <c r="I150" s="109"/>
      <c r="J150" s="36">
        <f t="shared" si="21"/>
        <v>12465.109999999999</v>
      </c>
      <c r="K150" s="109"/>
      <c r="L150" s="97"/>
      <c r="M150" s="42">
        <f>SUM(M151:M152)</f>
        <v>12465.109999999999</v>
      </c>
      <c r="N150" s="97"/>
      <c r="O150" s="36">
        <f t="shared" si="22"/>
        <v>12465.109999999999</v>
      </c>
      <c r="P150" s="109"/>
      <c r="Q150" s="97"/>
      <c r="R150" s="42">
        <f>SUM(R151:R152)</f>
        <v>12465.109999999999</v>
      </c>
      <c r="S150" s="97"/>
      <c r="T150" s="97">
        <f t="shared" si="19"/>
        <v>30.600115378478225</v>
      </c>
      <c r="U150" s="138"/>
      <c r="V150" s="139"/>
      <c r="W150" s="138"/>
      <c r="AA150" s="114"/>
      <c r="AC150" s="114"/>
    </row>
    <row r="151" spans="1:29" ht="47.25" customHeight="1" outlineLevel="2" x14ac:dyDescent="0.25">
      <c r="A151" s="20" t="s">
        <v>73</v>
      </c>
      <c r="B151" s="261" t="s">
        <v>643</v>
      </c>
      <c r="C151" s="262"/>
      <c r="D151" s="123" t="s">
        <v>651</v>
      </c>
      <c r="E151" s="38">
        <f t="shared" si="20"/>
        <v>2974.47</v>
      </c>
      <c r="F151" s="32"/>
      <c r="G151" s="11"/>
      <c r="H151" s="34">
        <v>2974.47</v>
      </c>
      <c r="I151" s="32"/>
      <c r="J151" s="38">
        <f t="shared" si="21"/>
        <v>1173.23</v>
      </c>
      <c r="K151" s="32"/>
      <c r="L151" s="11"/>
      <c r="M151" s="11">
        <v>1173.23</v>
      </c>
      <c r="N151" s="11"/>
      <c r="O151" s="38">
        <f t="shared" si="22"/>
        <v>1173.23</v>
      </c>
      <c r="P151" s="32"/>
      <c r="Q151" s="11"/>
      <c r="R151" s="11">
        <v>1173.23</v>
      </c>
      <c r="S151" s="11"/>
      <c r="T151" s="11">
        <f t="shared" si="19"/>
        <v>39.443329399859472</v>
      </c>
      <c r="U151" s="126"/>
      <c r="V151" s="128"/>
      <c r="W151" s="126"/>
      <c r="AA151" s="17"/>
      <c r="AC151" s="17"/>
    </row>
    <row r="152" spans="1:29" ht="47.25" customHeight="1" outlineLevel="2" x14ac:dyDescent="0.25">
      <c r="A152" s="20" t="s">
        <v>74</v>
      </c>
      <c r="B152" s="261" t="s">
        <v>644</v>
      </c>
      <c r="C152" s="262"/>
      <c r="D152" s="123" t="s">
        <v>651</v>
      </c>
      <c r="E152" s="38">
        <f t="shared" si="20"/>
        <v>37761.03</v>
      </c>
      <c r="F152" s="32"/>
      <c r="G152" s="11"/>
      <c r="H152" s="34">
        <v>37761.03</v>
      </c>
      <c r="I152" s="32"/>
      <c r="J152" s="38">
        <f t="shared" si="21"/>
        <v>11291.88</v>
      </c>
      <c r="K152" s="32"/>
      <c r="L152" s="11"/>
      <c r="M152" s="11">
        <v>11291.88</v>
      </c>
      <c r="N152" s="11"/>
      <c r="O152" s="38">
        <f t="shared" si="22"/>
        <v>11291.88</v>
      </c>
      <c r="P152" s="32"/>
      <c r="Q152" s="11"/>
      <c r="R152" s="11">
        <v>11291.88</v>
      </c>
      <c r="S152" s="11"/>
      <c r="T152" s="11">
        <f t="shared" si="19"/>
        <v>29.903527525599806</v>
      </c>
      <c r="U152" s="126"/>
      <c r="V152" s="128"/>
      <c r="W152" s="126"/>
      <c r="AA152" s="17"/>
      <c r="AC152" s="17"/>
    </row>
    <row r="153" spans="1:29" ht="74.25" customHeight="1" x14ac:dyDescent="0.25">
      <c r="A153" s="2">
        <v>6</v>
      </c>
      <c r="B153" s="251" t="s">
        <v>652</v>
      </c>
      <c r="C153" s="252"/>
      <c r="D153" s="12"/>
      <c r="E153" s="9">
        <f>F153+G153+H153+I153</f>
        <v>97138.03</v>
      </c>
      <c r="F153" s="107"/>
      <c r="G153" s="10">
        <f>G154+G168+G189</f>
        <v>63691.350000000006</v>
      </c>
      <c r="H153" s="10">
        <f>H154+H168+H189</f>
        <v>33446.68</v>
      </c>
      <c r="I153" s="107"/>
      <c r="J153" s="9">
        <f>K153+L153+M153+N153</f>
        <v>51837.93</v>
      </c>
      <c r="K153" s="107"/>
      <c r="L153" s="10">
        <f>L154+L168+L189</f>
        <v>39502.769999999997</v>
      </c>
      <c r="M153" s="10">
        <f>M154+M168+M189</f>
        <v>12335.160000000002</v>
      </c>
      <c r="N153" s="107"/>
      <c r="O153" s="9">
        <f>P153+Q153+R153+S153</f>
        <v>51837.93</v>
      </c>
      <c r="P153" s="107"/>
      <c r="Q153" s="10">
        <f>Q154+Q168+Q189</f>
        <v>39502.769999999997</v>
      </c>
      <c r="R153" s="10">
        <f>R154+R168+R189</f>
        <v>12335.160000000002</v>
      </c>
      <c r="S153" s="107"/>
      <c r="T153" s="107">
        <f t="shared" si="19"/>
        <v>53.365226780901367</v>
      </c>
      <c r="U153" s="5">
        <f>R153/H153</f>
        <v>0.36880072999771579</v>
      </c>
      <c r="V153" s="128">
        <v>82043.929999999993</v>
      </c>
      <c r="W153" s="128">
        <f>V153-E153</f>
        <v>-15094.100000000006</v>
      </c>
      <c r="Z153" s="18"/>
      <c r="AA153" s="17"/>
      <c r="AC153" s="17"/>
    </row>
    <row r="154" spans="1:29" s="113" customFormat="1" ht="67.5" customHeight="1" outlineLevel="1" x14ac:dyDescent="0.25">
      <c r="A154" s="19" t="s">
        <v>28</v>
      </c>
      <c r="B154" s="257" t="s">
        <v>653</v>
      </c>
      <c r="C154" s="258"/>
      <c r="D154" s="13"/>
      <c r="E154" s="36">
        <f t="shared" ref="E154:E191" si="23">F154+G154+H154+I154</f>
        <v>8922.119999999999</v>
      </c>
      <c r="F154" s="97"/>
      <c r="G154" s="37"/>
      <c r="H154" s="37">
        <f>H155+H156+H157+H158+H159+H160+H161+H162+H163+H164+H167</f>
        <v>8922.119999999999</v>
      </c>
      <c r="I154" s="97"/>
      <c r="J154" s="36">
        <f t="shared" ref="J154:J191" si="24">K154+L154+M154+N154</f>
        <v>2725.07</v>
      </c>
      <c r="K154" s="97"/>
      <c r="L154" s="37"/>
      <c r="M154" s="37">
        <f>M155+M156+M157+M158+M159+M160+M161+M162+M163+M164+M167</f>
        <v>2725.07</v>
      </c>
      <c r="N154" s="97"/>
      <c r="O154" s="36">
        <f t="shared" ref="O154:O191" si="25">P154+Q154+R154+S154</f>
        <v>2725.07</v>
      </c>
      <c r="P154" s="97"/>
      <c r="Q154" s="37"/>
      <c r="R154" s="37">
        <f>R155+R156+R157+R158+R159+R160+R161+R162+R163+R164+R167</f>
        <v>2725.07</v>
      </c>
      <c r="S154" s="97"/>
      <c r="T154" s="97">
        <f t="shared" si="19"/>
        <v>30.542853043895402</v>
      </c>
      <c r="U154" s="139"/>
      <c r="V154" s="139">
        <v>8359.11</v>
      </c>
      <c r="W154" s="139">
        <f>V154-E154</f>
        <v>-563.0099999999984</v>
      </c>
      <c r="AA154" s="114"/>
      <c r="AC154" s="114"/>
    </row>
    <row r="155" spans="1:29" outlineLevel="2" x14ac:dyDescent="0.25">
      <c r="A155" s="20" t="s">
        <v>83</v>
      </c>
      <c r="B155" s="249" t="s">
        <v>75</v>
      </c>
      <c r="C155" s="250"/>
      <c r="D155" s="14"/>
      <c r="E155" s="38">
        <f t="shared" si="23"/>
        <v>225</v>
      </c>
      <c r="F155" s="11"/>
      <c r="G155" s="11"/>
      <c r="H155" s="11">
        <v>225</v>
      </c>
      <c r="I155" s="11"/>
      <c r="J155" s="38">
        <f t="shared" si="24"/>
        <v>60</v>
      </c>
      <c r="K155" s="11"/>
      <c r="L155" s="11"/>
      <c r="M155" s="11">
        <v>60</v>
      </c>
      <c r="N155" s="11"/>
      <c r="O155" s="38">
        <f t="shared" si="25"/>
        <v>60</v>
      </c>
      <c r="P155" s="11"/>
      <c r="Q155" s="11"/>
      <c r="R155" s="11">
        <v>60</v>
      </c>
      <c r="S155" s="11"/>
      <c r="T155" s="11">
        <f>O155/E155*100</f>
        <v>26.666666666666668</v>
      </c>
      <c r="U155" s="142"/>
      <c r="V155" s="128"/>
      <c r="W155" s="126"/>
      <c r="AA155" s="17"/>
      <c r="AC155" s="17"/>
    </row>
    <row r="156" spans="1:29" ht="30.75" customHeight="1" outlineLevel="2" x14ac:dyDescent="0.25">
      <c r="A156" s="20" t="s">
        <v>84</v>
      </c>
      <c r="B156" s="249" t="s">
        <v>76</v>
      </c>
      <c r="C156" s="250"/>
      <c r="D156" s="14"/>
      <c r="E156" s="38">
        <f t="shared" si="23"/>
        <v>698.88</v>
      </c>
      <c r="F156" s="11"/>
      <c r="G156" s="11"/>
      <c r="H156" s="11">
        <v>698.88</v>
      </c>
      <c r="I156" s="11"/>
      <c r="J156" s="38">
        <f t="shared" si="24"/>
        <v>698.84</v>
      </c>
      <c r="K156" s="11"/>
      <c r="L156" s="11"/>
      <c r="M156" s="11">
        <v>698.84</v>
      </c>
      <c r="N156" s="11"/>
      <c r="O156" s="38">
        <f t="shared" si="25"/>
        <v>698.84</v>
      </c>
      <c r="P156" s="11"/>
      <c r="Q156" s="11"/>
      <c r="R156" s="11">
        <v>698.84</v>
      </c>
      <c r="S156" s="11"/>
      <c r="T156" s="11">
        <f t="shared" ref="T156:T191" si="26">O156/E156*100</f>
        <v>99.994276556776569</v>
      </c>
      <c r="U156" s="142"/>
      <c r="V156" s="128"/>
      <c r="W156" s="126"/>
      <c r="AA156" s="17"/>
      <c r="AC156" s="17"/>
    </row>
    <row r="157" spans="1:29" outlineLevel="2" x14ac:dyDescent="0.25">
      <c r="A157" s="20" t="s">
        <v>85</v>
      </c>
      <c r="B157" s="249" t="s">
        <v>654</v>
      </c>
      <c r="C157" s="250"/>
      <c r="D157" s="14"/>
      <c r="E157" s="38">
        <f t="shared" si="23"/>
        <v>452.8</v>
      </c>
      <c r="F157" s="11"/>
      <c r="G157" s="11"/>
      <c r="H157" s="11">
        <v>452.8</v>
      </c>
      <c r="I157" s="11"/>
      <c r="J157" s="38">
        <f t="shared" si="24"/>
        <v>50.23</v>
      </c>
      <c r="K157" s="11"/>
      <c r="L157" s="11"/>
      <c r="M157" s="11">
        <v>50.23</v>
      </c>
      <c r="N157" s="11"/>
      <c r="O157" s="38">
        <f t="shared" si="25"/>
        <v>50.23</v>
      </c>
      <c r="P157" s="11"/>
      <c r="Q157" s="11"/>
      <c r="R157" s="11">
        <v>50.23</v>
      </c>
      <c r="S157" s="11"/>
      <c r="T157" s="11">
        <f t="shared" si="26"/>
        <v>11.093197879858655</v>
      </c>
      <c r="U157" s="142"/>
      <c r="V157" s="128"/>
      <c r="W157" s="126"/>
      <c r="AA157" s="17"/>
      <c r="AC157" s="17"/>
    </row>
    <row r="158" spans="1:29" outlineLevel="2" x14ac:dyDescent="0.25">
      <c r="A158" s="20" t="s">
        <v>86</v>
      </c>
      <c r="B158" s="249" t="s">
        <v>77</v>
      </c>
      <c r="C158" s="250"/>
      <c r="D158" s="14"/>
      <c r="E158" s="38">
        <f t="shared" si="23"/>
        <v>1656</v>
      </c>
      <c r="F158" s="11"/>
      <c r="G158" s="11"/>
      <c r="H158" s="11">
        <v>1656</v>
      </c>
      <c r="I158" s="11"/>
      <c r="J158" s="38">
        <f t="shared" si="24"/>
        <v>625</v>
      </c>
      <c r="K158" s="11"/>
      <c r="L158" s="11"/>
      <c r="M158" s="11">
        <v>625</v>
      </c>
      <c r="N158" s="11"/>
      <c r="O158" s="38">
        <f t="shared" si="25"/>
        <v>625</v>
      </c>
      <c r="P158" s="11"/>
      <c r="Q158" s="11"/>
      <c r="R158" s="11">
        <v>625</v>
      </c>
      <c r="S158" s="11"/>
      <c r="T158" s="11">
        <f t="shared" si="26"/>
        <v>37.74154589371981</v>
      </c>
      <c r="U158" s="142"/>
      <c r="V158" s="128"/>
      <c r="W158" s="126"/>
      <c r="AA158" s="17"/>
      <c r="AC158" s="17"/>
    </row>
    <row r="159" spans="1:29" ht="30" customHeight="1" outlineLevel="2" x14ac:dyDescent="0.25">
      <c r="A159" s="20" t="s">
        <v>87</v>
      </c>
      <c r="B159" s="249" t="s">
        <v>78</v>
      </c>
      <c r="C159" s="250"/>
      <c r="D159" s="14"/>
      <c r="E159" s="38">
        <f t="shared" si="23"/>
        <v>1660</v>
      </c>
      <c r="F159" s="11"/>
      <c r="G159" s="11"/>
      <c r="H159" s="11">
        <v>1660</v>
      </c>
      <c r="I159" s="11"/>
      <c r="J159" s="38">
        <f t="shared" si="24"/>
        <v>766</v>
      </c>
      <c r="K159" s="11"/>
      <c r="L159" s="11"/>
      <c r="M159" s="11">
        <v>766</v>
      </c>
      <c r="N159" s="11"/>
      <c r="O159" s="38">
        <f t="shared" si="25"/>
        <v>766</v>
      </c>
      <c r="P159" s="11"/>
      <c r="Q159" s="11"/>
      <c r="R159" s="11">
        <v>766</v>
      </c>
      <c r="S159" s="11"/>
      <c r="T159" s="11">
        <f t="shared" si="26"/>
        <v>46.144578313253007</v>
      </c>
      <c r="U159" s="142"/>
      <c r="V159" s="128"/>
      <c r="W159" s="126"/>
      <c r="AA159" s="17"/>
      <c r="AC159" s="17"/>
    </row>
    <row r="160" spans="1:29" outlineLevel="2" x14ac:dyDescent="0.25">
      <c r="A160" s="20" t="s">
        <v>88</v>
      </c>
      <c r="B160" s="249" t="s">
        <v>79</v>
      </c>
      <c r="C160" s="250"/>
      <c r="D160" s="14"/>
      <c r="E160" s="38">
        <f t="shared" si="23"/>
        <v>456</v>
      </c>
      <c r="F160" s="11"/>
      <c r="G160" s="11"/>
      <c r="H160" s="11">
        <v>456</v>
      </c>
      <c r="I160" s="11"/>
      <c r="J160" s="38">
        <f t="shared" si="24"/>
        <v>0</v>
      </c>
      <c r="K160" s="11"/>
      <c r="L160" s="11"/>
      <c r="M160" s="11">
        <v>0</v>
      </c>
      <c r="N160" s="11"/>
      <c r="O160" s="38">
        <f t="shared" si="25"/>
        <v>0</v>
      </c>
      <c r="P160" s="11"/>
      <c r="Q160" s="11"/>
      <c r="R160" s="11">
        <v>0</v>
      </c>
      <c r="S160" s="11"/>
      <c r="T160" s="11">
        <f t="shared" si="26"/>
        <v>0</v>
      </c>
      <c r="U160" s="142"/>
      <c r="V160" s="128"/>
      <c r="W160" s="126"/>
      <c r="AA160" s="17"/>
      <c r="AC160" s="17"/>
    </row>
    <row r="161" spans="1:29" ht="27.75" customHeight="1" outlineLevel="2" x14ac:dyDescent="0.25">
      <c r="A161" s="20" t="s">
        <v>89</v>
      </c>
      <c r="B161" s="249" t="s">
        <v>80</v>
      </c>
      <c r="C161" s="250"/>
      <c r="D161" s="14"/>
      <c r="E161" s="38">
        <f t="shared" si="23"/>
        <v>92.4</v>
      </c>
      <c r="F161" s="11"/>
      <c r="G161" s="11"/>
      <c r="H161" s="11">
        <v>92.4</v>
      </c>
      <c r="I161" s="11"/>
      <c r="J161" s="38">
        <f t="shared" si="24"/>
        <v>0</v>
      </c>
      <c r="K161" s="11"/>
      <c r="L161" s="11"/>
      <c r="M161" s="11">
        <v>0</v>
      </c>
      <c r="N161" s="11"/>
      <c r="O161" s="38">
        <f t="shared" si="25"/>
        <v>0</v>
      </c>
      <c r="P161" s="11"/>
      <c r="Q161" s="11"/>
      <c r="R161" s="11">
        <v>0</v>
      </c>
      <c r="S161" s="11"/>
      <c r="T161" s="11">
        <f t="shared" si="26"/>
        <v>0</v>
      </c>
      <c r="U161" s="142"/>
      <c r="V161" s="128"/>
      <c r="W161" s="126"/>
      <c r="AA161" s="17"/>
      <c r="AC161" s="17"/>
    </row>
    <row r="162" spans="1:29" ht="39" customHeight="1" outlineLevel="2" x14ac:dyDescent="0.25">
      <c r="A162" s="20" t="s">
        <v>90</v>
      </c>
      <c r="B162" s="249" t="s">
        <v>81</v>
      </c>
      <c r="C162" s="250"/>
      <c r="D162" s="14"/>
      <c r="E162" s="38">
        <f t="shared" si="23"/>
        <v>1260</v>
      </c>
      <c r="F162" s="11"/>
      <c r="G162" s="11"/>
      <c r="H162" s="11">
        <v>1260</v>
      </c>
      <c r="I162" s="11"/>
      <c r="J162" s="38">
        <f t="shared" si="24"/>
        <v>525</v>
      </c>
      <c r="K162" s="11"/>
      <c r="L162" s="11"/>
      <c r="M162" s="11">
        <v>525</v>
      </c>
      <c r="N162" s="11"/>
      <c r="O162" s="38">
        <f t="shared" si="25"/>
        <v>525</v>
      </c>
      <c r="P162" s="11"/>
      <c r="Q162" s="11"/>
      <c r="R162" s="11">
        <v>525</v>
      </c>
      <c r="S162" s="11"/>
      <c r="T162" s="11">
        <f t="shared" si="26"/>
        <v>41.666666666666671</v>
      </c>
      <c r="U162" s="142"/>
      <c r="V162" s="128"/>
      <c r="W162" s="126"/>
      <c r="AA162" s="17"/>
      <c r="AC162" s="17"/>
    </row>
    <row r="163" spans="1:29" outlineLevel="2" x14ac:dyDescent="0.25">
      <c r="A163" s="20" t="s">
        <v>91</v>
      </c>
      <c r="B163" s="249" t="s">
        <v>82</v>
      </c>
      <c r="C163" s="250"/>
      <c r="D163" s="14"/>
      <c r="E163" s="38">
        <f t="shared" si="23"/>
        <v>731</v>
      </c>
      <c r="F163" s="11"/>
      <c r="G163" s="11"/>
      <c r="H163" s="11">
        <v>731</v>
      </c>
      <c r="I163" s="11"/>
      <c r="J163" s="38">
        <f t="shared" si="24"/>
        <v>0</v>
      </c>
      <c r="K163" s="11"/>
      <c r="L163" s="11"/>
      <c r="M163" s="11">
        <v>0</v>
      </c>
      <c r="N163" s="11"/>
      <c r="O163" s="38">
        <f t="shared" si="25"/>
        <v>0</v>
      </c>
      <c r="P163" s="11"/>
      <c r="Q163" s="11"/>
      <c r="R163" s="11">
        <v>0</v>
      </c>
      <c r="S163" s="11"/>
      <c r="T163" s="11">
        <f t="shared" si="26"/>
        <v>0</v>
      </c>
      <c r="U163" s="142"/>
      <c r="V163" s="128"/>
      <c r="W163" s="126"/>
      <c r="AA163" s="17"/>
      <c r="AC163" s="17"/>
    </row>
    <row r="164" spans="1:29" outlineLevel="2" x14ac:dyDescent="0.25">
      <c r="A164" s="20" t="s">
        <v>92</v>
      </c>
      <c r="B164" s="249" t="s">
        <v>655</v>
      </c>
      <c r="C164" s="250"/>
      <c r="D164" s="14"/>
      <c r="E164" s="38">
        <f t="shared" si="23"/>
        <v>1690.04</v>
      </c>
      <c r="F164" s="11"/>
      <c r="G164" s="117"/>
      <c r="H164" s="117">
        <f>SUM(H165:H166)</f>
        <v>1690.04</v>
      </c>
      <c r="I164" s="11"/>
      <c r="J164" s="38">
        <f t="shared" si="24"/>
        <v>0</v>
      </c>
      <c r="K164" s="11"/>
      <c r="L164" s="117"/>
      <c r="M164" s="117">
        <f>SUM(M165:M166)</f>
        <v>0</v>
      </c>
      <c r="N164" s="11"/>
      <c r="O164" s="38">
        <f t="shared" si="25"/>
        <v>0</v>
      </c>
      <c r="P164" s="11"/>
      <c r="Q164" s="117"/>
      <c r="R164" s="117">
        <f>SUM(R165:R166)</f>
        <v>0</v>
      </c>
      <c r="S164" s="11"/>
      <c r="T164" s="11">
        <f t="shared" si="26"/>
        <v>0</v>
      </c>
      <c r="U164" s="142"/>
      <c r="V164" s="128"/>
      <c r="W164" s="126"/>
      <c r="AA164" s="17"/>
      <c r="AC164" s="17"/>
    </row>
    <row r="165" spans="1:29" s="115" customFormat="1" ht="38.25" outlineLevel="3" x14ac:dyDescent="0.25">
      <c r="A165" s="22" t="s">
        <v>658</v>
      </c>
      <c r="B165" s="169"/>
      <c r="C165" s="170" t="s">
        <v>656</v>
      </c>
      <c r="D165" s="24"/>
      <c r="E165" s="39">
        <f t="shared" si="23"/>
        <v>128.80000000000001</v>
      </c>
      <c r="F165" s="25"/>
      <c r="G165" s="25"/>
      <c r="H165" s="25">
        <v>128.80000000000001</v>
      </c>
      <c r="I165" s="25"/>
      <c r="J165" s="39">
        <f t="shared" si="24"/>
        <v>0</v>
      </c>
      <c r="K165" s="25"/>
      <c r="L165" s="25"/>
      <c r="M165" s="25">
        <v>0</v>
      </c>
      <c r="N165" s="25"/>
      <c r="O165" s="39">
        <f t="shared" si="25"/>
        <v>0</v>
      </c>
      <c r="P165" s="25"/>
      <c r="Q165" s="25"/>
      <c r="R165" s="25">
        <v>0</v>
      </c>
      <c r="S165" s="25"/>
      <c r="T165" s="25">
        <f t="shared" si="26"/>
        <v>0</v>
      </c>
      <c r="U165" s="171"/>
      <c r="V165" s="137"/>
      <c r="W165" s="136"/>
      <c r="AA165" s="116"/>
      <c r="AC165" s="116"/>
    </row>
    <row r="166" spans="1:29" s="115" customFormat="1" ht="38.25" outlineLevel="3" x14ac:dyDescent="0.25">
      <c r="A166" s="22" t="s">
        <v>659</v>
      </c>
      <c r="B166" s="169"/>
      <c r="C166" s="170" t="s">
        <v>657</v>
      </c>
      <c r="D166" s="24"/>
      <c r="E166" s="39">
        <f t="shared" si="23"/>
        <v>1561.24</v>
      </c>
      <c r="F166" s="25"/>
      <c r="G166" s="25"/>
      <c r="H166" s="25">
        <v>1561.24</v>
      </c>
      <c r="I166" s="25"/>
      <c r="J166" s="39">
        <f t="shared" si="24"/>
        <v>0</v>
      </c>
      <c r="K166" s="25"/>
      <c r="L166" s="25"/>
      <c r="M166" s="25">
        <v>0</v>
      </c>
      <c r="N166" s="25"/>
      <c r="O166" s="39">
        <f t="shared" si="25"/>
        <v>0</v>
      </c>
      <c r="P166" s="25"/>
      <c r="Q166" s="25"/>
      <c r="R166" s="25">
        <v>0</v>
      </c>
      <c r="S166" s="25"/>
      <c r="T166" s="25">
        <f t="shared" si="26"/>
        <v>0</v>
      </c>
      <c r="U166" s="171"/>
      <c r="V166" s="137"/>
      <c r="W166" s="136"/>
      <c r="AA166" s="116"/>
      <c r="AC166" s="116"/>
    </row>
    <row r="167" spans="1:29" ht="42.75" customHeight="1" outlineLevel="2" x14ac:dyDescent="0.25">
      <c r="A167" s="20" t="s">
        <v>93</v>
      </c>
      <c r="B167" s="249" t="s">
        <v>660</v>
      </c>
      <c r="C167" s="250"/>
      <c r="D167" s="14"/>
      <c r="E167" s="38">
        <f t="shared" si="23"/>
        <v>0</v>
      </c>
      <c r="F167" s="11"/>
      <c r="G167" s="11"/>
      <c r="H167" s="11">
        <v>0</v>
      </c>
      <c r="I167" s="11"/>
      <c r="J167" s="38">
        <f t="shared" si="24"/>
        <v>0</v>
      </c>
      <c r="K167" s="11"/>
      <c r="L167" s="11"/>
      <c r="M167" s="11">
        <v>0</v>
      </c>
      <c r="N167" s="11"/>
      <c r="O167" s="38">
        <f t="shared" si="25"/>
        <v>0</v>
      </c>
      <c r="P167" s="11"/>
      <c r="Q167" s="11"/>
      <c r="R167" s="11">
        <v>0</v>
      </c>
      <c r="S167" s="11"/>
      <c r="T167" s="11" t="s">
        <v>129</v>
      </c>
      <c r="U167" s="142"/>
      <c r="V167" s="128"/>
      <c r="W167" s="126"/>
      <c r="AA167" s="17"/>
      <c r="AC167" s="17"/>
    </row>
    <row r="168" spans="1:29" s="113" customFormat="1" ht="67.5" customHeight="1" outlineLevel="1" x14ac:dyDescent="0.25">
      <c r="A168" s="30" t="s">
        <v>29</v>
      </c>
      <c r="B168" s="257" t="s">
        <v>20</v>
      </c>
      <c r="C168" s="258"/>
      <c r="D168" s="13"/>
      <c r="E168" s="36">
        <f t="shared" si="23"/>
        <v>39965.370000000003</v>
      </c>
      <c r="F168" s="97"/>
      <c r="G168" s="37">
        <f>G169+G170+G171+G172+G173+G174+G175+G176+G177+G178+G179+G180+G181+G182+G183+G186+G187+G188</f>
        <v>16146.390000000001</v>
      </c>
      <c r="H168" s="37">
        <f>H169+H170+H171+H172+H173+H174+H175+H176+H177+H178+H179+H180+H181+H182+H183+H186+H187+H188</f>
        <v>23818.980000000003</v>
      </c>
      <c r="I168" s="97"/>
      <c r="J168" s="36">
        <f t="shared" si="24"/>
        <v>25002.9</v>
      </c>
      <c r="K168" s="97"/>
      <c r="L168" s="37">
        <f>L169+L170+L171+L172+L173+L174+L175+L176+L177+L178+L179+L180+L181+L182+L183+L186+L187+L188</f>
        <v>16098.390000000001</v>
      </c>
      <c r="M168" s="37">
        <f>M169+M170+M171+M172+M173+M174+M175+M176+M177+M178+M179+M180+M181+M182+M183+M186+M187+M188</f>
        <v>8904.510000000002</v>
      </c>
      <c r="N168" s="97"/>
      <c r="O168" s="36">
        <f t="shared" si="25"/>
        <v>25002.9</v>
      </c>
      <c r="P168" s="97"/>
      <c r="Q168" s="37">
        <f>Q169+Q170+Q171+Q172+Q173+Q174+Q175+Q176+Q177+Q178+Q179+Q180+Q181+Q182+Q183+Q186+Q187+Q188</f>
        <v>16098.390000000001</v>
      </c>
      <c r="R168" s="37">
        <f>R169+R170+R171+R172+R173+R174+R175+R176+R177+R178+R179+R180+R181+R182+R183+R186+R187+R188</f>
        <v>8904.510000000002</v>
      </c>
      <c r="S168" s="97"/>
      <c r="T168" s="97">
        <f t="shared" si="26"/>
        <v>62.561412542909025</v>
      </c>
      <c r="U168" s="172"/>
      <c r="V168" s="139">
        <v>29227.759999999998</v>
      </c>
      <c r="W168" s="139">
        <f>V168-E168</f>
        <v>-10737.610000000004</v>
      </c>
      <c r="AA168" s="114"/>
      <c r="AC168" s="114"/>
    </row>
    <row r="169" spans="1:29" outlineLevel="2" x14ac:dyDescent="0.25">
      <c r="A169" s="20" t="s">
        <v>94</v>
      </c>
      <c r="B169" s="249" t="s">
        <v>108</v>
      </c>
      <c r="C169" s="250"/>
      <c r="D169" s="14"/>
      <c r="E169" s="38">
        <f t="shared" si="23"/>
        <v>259.25</v>
      </c>
      <c r="F169" s="11"/>
      <c r="G169" s="11"/>
      <c r="H169" s="11">
        <v>259.25</v>
      </c>
      <c r="I169" s="11"/>
      <c r="J169" s="38">
        <f t="shared" si="24"/>
        <v>96.45</v>
      </c>
      <c r="K169" s="11"/>
      <c r="L169" s="11"/>
      <c r="M169" s="11">
        <v>96.45</v>
      </c>
      <c r="N169" s="11"/>
      <c r="O169" s="38">
        <f t="shared" si="25"/>
        <v>96.45</v>
      </c>
      <c r="P169" s="11"/>
      <c r="Q169" s="11"/>
      <c r="R169" s="11">
        <v>96.45</v>
      </c>
      <c r="S169" s="11"/>
      <c r="T169" s="11">
        <f t="shared" si="26"/>
        <v>37.203471552555449</v>
      </c>
      <c r="U169" s="142"/>
      <c r="V169" s="128"/>
      <c r="W169" s="126"/>
      <c r="AA169" s="17"/>
      <c r="AC169" s="17"/>
    </row>
    <row r="170" spans="1:29" ht="30.75" customHeight="1" outlineLevel="2" x14ac:dyDescent="0.25">
      <c r="A170" s="20" t="s">
        <v>95</v>
      </c>
      <c r="B170" s="249" t="s">
        <v>306</v>
      </c>
      <c r="C170" s="250"/>
      <c r="D170" s="14"/>
      <c r="E170" s="38">
        <f t="shared" si="23"/>
        <v>1398.97</v>
      </c>
      <c r="F170" s="11"/>
      <c r="G170" s="11"/>
      <c r="H170" s="11">
        <v>1398.97</v>
      </c>
      <c r="I170" s="11"/>
      <c r="J170" s="38">
        <f t="shared" si="24"/>
        <v>915.87</v>
      </c>
      <c r="K170" s="11"/>
      <c r="L170" s="11"/>
      <c r="M170" s="11">
        <v>915.87</v>
      </c>
      <c r="N170" s="11"/>
      <c r="O170" s="38">
        <f t="shared" si="25"/>
        <v>915.87</v>
      </c>
      <c r="P170" s="11"/>
      <c r="Q170" s="11"/>
      <c r="R170" s="11">
        <v>915.87</v>
      </c>
      <c r="S170" s="11"/>
      <c r="T170" s="11">
        <f t="shared" si="26"/>
        <v>65.4674510532749</v>
      </c>
      <c r="U170" s="142"/>
      <c r="V170" s="128"/>
      <c r="W170" s="126"/>
      <c r="AA170" s="17"/>
      <c r="AC170" s="17"/>
    </row>
    <row r="171" spans="1:29" ht="33" customHeight="1" outlineLevel="2" x14ac:dyDescent="0.25">
      <c r="A171" s="20" t="s">
        <v>96</v>
      </c>
      <c r="B171" s="249" t="s">
        <v>109</v>
      </c>
      <c r="C171" s="250"/>
      <c r="D171" s="14"/>
      <c r="E171" s="38">
        <f t="shared" si="23"/>
        <v>1097.92</v>
      </c>
      <c r="F171" s="11"/>
      <c r="G171" s="11"/>
      <c r="H171" s="11">
        <v>1097.92</v>
      </c>
      <c r="I171" s="11"/>
      <c r="J171" s="38">
        <f t="shared" si="24"/>
        <v>591.67999999999995</v>
      </c>
      <c r="K171" s="11"/>
      <c r="L171" s="11"/>
      <c r="M171" s="11">
        <v>591.67999999999995</v>
      </c>
      <c r="N171" s="11"/>
      <c r="O171" s="38">
        <f t="shared" si="25"/>
        <v>591.67999999999995</v>
      </c>
      <c r="P171" s="11"/>
      <c r="Q171" s="11"/>
      <c r="R171" s="11">
        <v>591.67999999999995</v>
      </c>
      <c r="S171" s="11"/>
      <c r="T171" s="11">
        <f t="shared" si="26"/>
        <v>53.890993879335461</v>
      </c>
      <c r="U171" s="142"/>
      <c r="V171" s="128"/>
      <c r="W171" s="126"/>
      <c r="AA171" s="17"/>
      <c r="AC171" s="17"/>
    </row>
    <row r="172" spans="1:29" outlineLevel="2" x14ac:dyDescent="0.25">
      <c r="A172" s="20" t="s">
        <v>97</v>
      </c>
      <c r="B172" s="249" t="s">
        <v>110</v>
      </c>
      <c r="C172" s="250"/>
      <c r="D172" s="14"/>
      <c r="E172" s="38">
        <f t="shared" si="23"/>
        <v>39</v>
      </c>
      <c r="F172" s="11"/>
      <c r="G172" s="11"/>
      <c r="H172" s="11">
        <v>39</v>
      </c>
      <c r="I172" s="11"/>
      <c r="J172" s="38">
        <f t="shared" si="24"/>
        <v>12</v>
      </c>
      <c r="K172" s="11"/>
      <c r="L172" s="11"/>
      <c r="M172" s="11">
        <v>12</v>
      </c>
      <c r="N172" s="11"/>
      <c r="O172" s="38">
        <f t="shared" si="25"/>
        <v>12</v>
      </c>
      <c r="P172" s="11"/>
      <c r="Q172" s="11"/>
      <c r="R172" s="11">
        <v>12</v>
      </c>
      <c r="S172" s="11"/>
      <c r="T172" s="11">
        <f t="shared" si="26"/>
        <v>30.76923076923077</v>
      </c>
      <c r="U172" s="142"/>
      <c r="V172" s="128"/>
      <c r="W172" s="126"/>
      <c r="AA172" s="17"/>
      <c r="AC172" s="17"/>
    </row>
    <row r="173" spans="1:29" ht="30.75" customHeight="1" outlineLevel="2" x14ac:dyDescent="0.25">
      <c r="A173" s="20" t="s">
        <v>98</v>
      </c>
      <c r="B173" s="249" t="s">
        <v>111</v>
      </c>
      <c r="C173" s="250"/>
      <c r="D173" s="14"/>
      <c r="E173" s="38">
        <f t="shared" si="23"/>
        <v>569.5</v>
      </c>
      <c r="F173" s="11"/>
      <c r="G173" s="11"/>
      <c r="H173" s="11">
        <v>569.5</v>
      </c>
      <c r="I173" s="11"/>
      <c r="J173" s="38">
        <f t="shared" si="24"/>
        <v>180</v>
      </c>
      <c r="K173" s="11"/>
      <c r="L173" s="11"/>
      <c r="M173" s="11">
        <v>180</v>
      </c>
      <c r="N173" s="11"/>
      <c r="O173" s="38">
        <f t="shared" si="25"/>
        <v>180</v>
      </c>
      <c r="P173" s="11"/>
      <c r="Q173" s="11"/>
      <c r="R173" s="11">
        <v>180</v>
      </c>
      <c r="S173" s="11"/>
      <c r="T173" s="11">
        <f t="shared" si="26"/>
        <v>31.60667251975417</v>
      </c>
      <c r="U173" s="142"/>
      <c r="V173" s="128"/>
      <c r="W173" s="126"/>
      <c r="AA173" s="17"/>
      <c r="AC173" s="17"/>
    </row>
    <row r="174" spans="1:29" ht="34.5" customHeight="1" outlineLevel="2" x14ac:dyDescent="0.25">
      <c r="A174" s="20" t="s">
        <v>99</v>
      </c>
      <c r="B174" s="249" t="s">
        <v>112</v>
      </c>
      <c r="C174" s="250"/>
      <c r="D174" s="14"/>
      <c r="E174" s="38">
        <f t="shared" si="23"/>
        <v>558</v>
      </c>
      <c r="F174" s="11"/>
      <c r="G174" s="11"/>
      <c r="H174" s="11">
        <v>558</v>
      </c>
      <c r="I174" s="11"/>
      <c r="J174" s="38">
        <f t="shared" si="24"/>
        <v>556.79999999999995</v>
      </c>
      <c r="K174" s="11"/>
      <c r="L174" s="11"/>
      <c r="M174" s="11">
        <v>556.79999999999995</v>
      </c>
      <c r="N174" s="11"/>
      <c r="O174" s="38">
        <f t="shared" si="25"/>
        <v>556.79999999999995</v>
      </c>
      <c r="P174" s="11"/>
      <c r="Q174" s="11"/>
      <c r="R174" s="11">
        <v>556.79999999999995</v>
      </c>
      <c r="S174" s="11"/>
      <c r="T174" s="11">
        <f t="shared" si="26"/>
        <v>99.784946236559136</v>
      </c>
      <c r="U174" s="142"/>
      <c r="V174" s="128"/>
      <c r="W174" s="126"/>
      <c r="AA174" s="17"/>
      <c r="AC174" s="17"/>
    </row>
    <row r="175" spans="1:29" ht="34.5" customHeight="1" outlineLevel="2" x14ac:dyDescent="0.25">
      <c r="A175" s="20" t="s">
        <v>100</v>
      </c>
      <c r="B175" s="249" t="s">
        <v>661</v>
      </c>
      <c r="C175" s="250"/>
      <c r="D175" s="14"/>
      <c r="E175" s="38">
        <f t="shared" si="23"/>
        <v>87.5</v>
      </c>
      <c r="F175" s="11"/>
      <c r="G175" s="11"/>
      <c r="H175" s="11">
        <v>87.5</v>
      </c>
      <c r="I175" s="11"/>
      <c r="J175" s="38">
        <f t="shared" si="24"/>
        <v>55</v>
      </c>
      <c r="K175" s="11"/>
      <c r="L175" s="11"/>
      <c r="M175" s="11">
        <v>55</v>
      </c>
      <c r="N175" s="11"/>
      <c r="O175" s="38">
        <f t="shared" si="25"/>
        <v>55</v>
      </c>
      <c r="P175" s="11"/>
      <c r="Q175" s="11"/>
      <c r="R175" s="11">
        <v>55</v>
      </c>
      <c r="S175" s="11"/>
      <c r="T175" s="11">
        <f t="shared" si="26"/>
        <v>62.857142857142854</v>
      </c>
      <c r="U175" s="142"/>
      <c r="V175" s="128"/>
      <c r="W175" s="126"/>
      <c r="AA175" s="17"/>
      <c r="AC175" s="17"/>
    </row>
    <row r="176" spans="1:29" ht="34.5" customHeight="1" outlineLevel="2" x14ac:dyDescent="0.25">
      <c r="A176" s="20" t="s">
        <v>101</v>
      </c>
      <c r="B176" s="249" t="s">
        <v>113</v>
      </c>
      <c r="C176" s="250"/>
      <c r="D176" s="14"/>
      <c r="E176" s="38">
        <f t="shared" si="23"/>
        <v>200</v>
      </c>
      <c r="F176" s="11"/>
      <c r="G176" s="11"/>
      <c r="H176" s="11">
        <v>200</v>
      </c>
      <c r="I176" s="11"/>
      <c r="J176" s="38">
        <f t="shared" si="24"/>
        <v>92.66</v>
      </c>
      <c r="K176" s="11"/>
      <c r="L176" s="11"/>
      <c r="M176" s="11">
        <v>92.66</v>
      </c>
      <c r="N176" s="11"/>
      <c r="O176" s="38">
        <f t="shared" si="25"/>
        <v>92.66</v>
      </c>
      <c r="P176" s="11"/>
      <c r="Q176" s="11"/>
      <c r="R176" s="11">
        <v>92.66</v>
      </c>
      <c r="S176" s="11"/>
      <c r="T176" s="11">
        <f t="shared" si="26"/>
        <v>46.33</v>
      </c>
      <c r="U176" s="142"/>
      <c r="V176" s="128"/>
      <c r="W176" s="126"/>
      <c r="AA176" s="17"/>
      <c r="AC176" s="17"/>
    </row>
    <row r="177" spans="1:29" ht="30" customHeight="1" outlineLevel="2" x14ac:dyDescent="0.25">
      <c r="A177" s="20" t="s">
        <v>102</v>
      </c>
      <c r="B177" s="249" t="s">
        <v>117</v>
      </c>
      <c r="C177" s="250"/>
      <c r="D177" s="14"/>
      <c r="E177" s="38">
        <f t="shared" si="23"/>
        <v>120</v>
      </c>
      <c r="F177" s="11"/>
      <c r="G177" s="11"/>
      <c r="H177" s="11">
        <v>120</v>
      </c>
      <c r="I177" s="11"/>
      <c r="J177" s="38">
        <f t="shared" si="24"/>
        <v>60</v>
      </c>
      <c r="K177" s="11"/>
      <c r="L177" s="11"/>
      <c r="M177" s="11">
        <v>60</v>
      </c>
      <c r="N177" s="11"/>
      <c r="O177" s="38">
        <f t="shared" si="25"/>
        <v>60</v>
      </c>
      <c r="P177" s="11"/>
      <c r="Q177" s="11"/>
      <c r="R177" s="11">
        <v>60</v>
      </c>
      <c r="S177" s="11"/>
      <c r="T177" s="11">
        <f t="shared" si="26"/>
        <v>50</v>
      </c>
      <c r="U177" s="142"/>
      <c r="V177" s="128"/>
      <c r="W177" s="126"/>
      <c r="AA177" s="17"/>
      <c r="AC177" s="17"/>
    </row>
    <row r="178" spans="1:29" ht="30" customHeight="1" outlineLevel="2" x14ac:dyDescent="0.25">
      <c r="A178" s="20" t="s">
        <v>103</v>
      </c>
      <c r="B178" s="259" t="s">
        <v>662</v>
      </c>
      <c r="C178" s="260"/>
      <c r="D178" s="14"/>
      <c r="E178" s="38">
        <f t="shared" si="23"/>
        <v>25</v>
      </c>
      <c r="F178" s="11"/>
      <c r="G178" s="11"/>
      <c r="H178" s="11">
        <v>25</v>
      </c>
      <c r="I178" s="11"/>
      <c r="J178" s="38">
        <f t="shared" si="24"/>
        <v>0</v>
      </c>
      <c r="K178" s="11"/>
      <c r="L178" s="11"/>
      <c r="M178" s="11">
        <v>0</v>
      </c>
      <c r="N178" s="11"/>
      <c r="O178" s="38">
        <f t="shared" si="25"/>
        <v>0</v>
      </c>
      <c r="P178" s="11"/>
      <c r="Q178" s="11"/>
      <c r="R178" s="11">
        <v>0</v>
      </c>
      <c r="S178" s="11"/>
      <c r="T178" s="11">
        <f t="shared" si="26"/>
        <v>0</v>
      </c>
      <c r="U178" s="142"/>
      <c r="V178" s="128"/>
      <c r="W178" s="126"/>
      <c r="AA178" s="17"/>
      <c r="AC178" s="17"/>
    </row>
    <row r="179" spans="1:29" ht="57" customHeight="1" outlineLevel="2" x14ac:dyDescent="0.25">
      <c r="A179" s="20" t="s">
        <v>104</v>
      </c>
      <c r="B179" s="249" t="s">
        <v>114</v>
      </c>
      <c r="C179" s="250"/>
      <c r="D179" s="14"/>
      <c r="E179" s="38">
        <f t="shared" si="23"/>
        <v>120</v>
      </c>
      <c r="F179" s="11"/>
      <c r="G179" s="11"/>
      <c r="H179" s="11">
        <v>120</v>
      </c>
      <c r="I179" s="11"/>
      <c r="J179" s="38">
        <f t="shared" si="24"/>
        <v>120</v>
      </c>
      <c r="K179" s="11"/>
      <c r="L179" s="11"/>
      <c r="M179" s="11">
        <v>120</v>
      </c>
      <c r="N179" s="11"/>
      <c r="O179" s="38">
        <f t="shared" si="25"/>
        <v>120</v>
      </c>
      <c r="P179" s="11"/>
      <c r="Q179" s="11"/>
      <c r="R179" s="11">
        <v>120</v>
      </c>
      <c r="S179" s="11"/>
      <c r="T179" s="11">
        <f t="shared" si="26"/>
        <v>100</v>
      </c>
      <c r="U179" s="142"/>
      <c r="V179" s="128"/>
      <c r="W179" s="126"/>
      <c r="AA179" s="17"/>
      <c r="AC179" s="17"/>
    </row>
    <row r="180" spans="1:29" ht="70.5" customHeight="1" outlineLevel="2" x14ac:dyDescent="0.25">
      <c r="A180" s="20" t="s">
        <v>105</v>
      </c>
      <c r="B180" s="249" t="s">
        <v>663</v>
      </c>
      <c r="C180" s="250"/>
      <c r="D180" s="14"/>
      <c r="E180" s="38">
        <f t="shared" si="23"/>
        <v>12851.17</v>
      </c>
      <c r="F180" s="11"/>
      <c r="G180" s="11"/>
      <c r="H180" s="11">
        <v>12851.17</v>
      </c>
      <c r="I180" s="11"/>
      <c r="J180" s="38">
        <f t="shared" si="24"/>
        <v>5954.99</v>
      </c>
      <c r="K180" s="11"/>
      <c r="L180" s="11"/>
      <c r="M180" s="11">
        <v>5954.99</v>
      </c>
      <c r="N180" s="11"/>
      <c r="O180" s="38">
        <f t="shared" si="25"/>
        <v>5954.99</v>
      </c>
      <c r="P180" s="11"/>
      <c r="Q180" s="11"/>
      <c r="R180" s="11">
        <v>5954.99</v>
      </c>
      <c r="S180" s="11"/>
      <c r="T180" s="11">
        <f t="shared" si="26"/>
        <v>46.338115517886699</v>
      </c>
      <c r="U180" s="142"/>
      <c r="V180" s="128"/>
      <c r="W180" s="126"/>
      <c r="AA180" s="17"/>
      <c r="AC180" s="17"/>
    </row>
    <row r="181" spans="1:29" outlineLevel="2" x14ac:dyDescent="0.25">
      <c r="A181" s="20" t="s">
        <v>106</v>
      </c>
      <c r="B181" s="249" t="s">
        <v>118</v>
      </c>
      <c r="C181" s="250"/>
      <c r="D181" s="14"/>
      <c r="E181" s="38">
        <f t="shared" si="23"/>
        <v>3979.75</v>
      </c>
      <c r="F181" s="11"/>
      <c r="G181" s="11">
        <v>3187.6</v>
      </c>
      <c r="H181" s="11">
        <v>792.15</v>
      </c>
      <c r="I181" s="11"/>
      <c r="J181" s="38">
        <f t="shared" si="24"/>
        <v>3372.87</v>
      </c>
      <c r="K181" s="11"/>
      <c r="L181" s="11">
        <v>3187.6</v>
      </c>
      <c r="M181" s="11">
        <v>185.27</v>
      </c>
      <c r="N181" s="11"/>
      <c r="O181" s="38">
        <f t="shared" si="25"/>
        <v>3372.87</v>
      </c>
      <c r="P181" s="11"/>
      <c r="Q181" s="11">
        <v>3187.6</v>
      </c>
      <c r="R181" s="11">
        <v>185.27</v>
      </c>
      <c r="S181" s="11"/>
      <c r="T181" s="11">
        <f t="shared" si="26"/>
        <v>84.750800929706642</v>
      </c>
      <c r="U181" s="142"/>
      <c r="V181" s="128"/>
      <c r="W181" s="126"/>
      <c r="AA181" s="17"/>
      <c r="AC181" s="17"/>
    </row>
    <row r="182" spans="1:29" outlineLevel="2" x14ac:dyDescent="0.25">
      <c r="A182" s="20" t="s">
        <v>107</v>
      </c>
      <c r="B182" s="249" t="s">
        <v>664</v>
      </c>
      <c r="C182" s="250"/>
      <c r="D182" s="14"/>
      <c r="E182" s="38">
        <f t="shared" si="23"/>
        <v>158.80000000000001</v>
      </c>
      <c r="F182" s="11"/>
      <c r="G182" s="11"/>
      <c r="H182" s="11">
        <v>158.80000000000001</v>
      </c>
      <c r="I182" s="11"/>
      <c r="J182" s="38">
        <f t="shared" si="24"/>
        <v>83.79</v>
      </c>
      <c r="K182" s="11"/>
      <c r="L182" s="11"/>
      <c r="M182" s="11">
        <v>83.79</v>
      </c>
      <c r="N182" s="11"/>
      <c r="O182" s="38">
        <f t="shared" si="25"/>
        <v>83.79</v>
      </c>
      <c r="P182" s="11"/>
      <c r="Q182" s="11"/>
      <c r="R182" s="11">
        <v>83.79</v>
      </c>
      <c r="S182" s="11"/>
      <c r="T182" s="11">
        <f t="shared" si="26"/>
        <v>52.764483627204029</v>
      </c>
      <c r="U182" s="142"/>
      <c r="V182" s="128"/>
      <c r="W182" s="126"/>
      <c r="AA182" s="17"/>
      <c r="AC182" s="17"/>
    </row>
    <row r="183" spans="1:29" ht="36" customHeight="1" outlineLevel="2" x14ac:dyDescent="0.25">
      <c r="A183" s="20" t="s">
        <v>154</v>
      </c>
      <c r="B183" s="249" t="s">
        <v>157</v>
      </c>
      <c r="C183" s="250"/>
      <c r="D183" s="14"/>
      <c r="E183" s="38">
        <f t="shared" si="23"/>
        <v>5496.13</v>
      </c>
      <c r="F183" s="11"/>
      <c r="G183" s="117"/>
      <c r="H183" s="117">
        <f>H184+H185</f>
        <v>5496.13</v>
      </c>
      <c r="I183" s="11"/>
      <c r="J183" s="38">
        <f t="shared" si="24"/>
        <v>0</v>
      </c>
      <c r="K183" s="11"/>
      <c r="L183" s="117"/>
      <c r="M183" s="117">
        <f>M184+M185</f>
        <v>0</v>
      </c>
      <c r="N183" s="11"/>
      <c r="O183" s="38">
        <f t="shared" si="25"/>
        <v>0</v>
      </c>
      <c r="P183" s="11"/>
      <c r="Q183" s="117"/>
      <c r="R183" s="117">
        <f>R184+R185</f>
        <v>0</v>
      </c>
      <c r="S183" s="11"/>
      <c r="T183" s="11">
        <f t="shared" si="26"/>
        <v>0</v>
      </c>
      <c r="U183" s="142"/>
      <c r="V183" s="128"/>
      <c r="W183" s="126"/>
      <c r="AA183" s="17"/>
      <c r="AC183" s="17"/>
    </row>
    <row r="184" spans="1:29" s="115" customFormat="1" ht="36" customHeight="1" outlineLevel="3" x14ac:dyDescent="0.25">
      <c r="A184" s="22" t="s">
        <v>668</v>
      </c>
      <c r="B184" s="170"/>
      <c r="C184" s="170" t="s">
        <v>665</v>
      </c>
      <c r="D184" s="24"/>
      <c r="E184" s="39">
        <f t="shared" si="23"/>
        <v>360.13</v>
      </c>
      <c r="F184" s="25"/>
      <c r="G184" s="25"/>
      <c r="H184" s="25">
        <v>360.13</v>
      </c>
      <c r="I184" s="25"/>
      <c r="J184" s="39">
        <f t="shared" si="24"/>
        <v>0</v>
      </c>
      <c r="K184" s="25"/>
      <c r="L184" s="25"/>
      <c r="M184" s="25">
        <v>0</v>
      </c>
      <c r="N184" s="25"/>
      <c r="O184" s="39">
        <f t="shared" si="25"/>
        <v>0</v>
      </c>
      <c r="P184" s="25"/>
      <c r="Q184" s="25"/>
      <c r="R184" s="25">
        <v>0</v>
      </c>
      <c r="S184" s="25"/>
      <c r="T184" s="25">
        <f t="shared" si="26"/>
        <v>0</v>
      </c>
      <c r="U184" s="171"/>
      <c r="V184" s="137"/>
      <c r="W184" s="136"/>
      <c r="AA184" s="116"/>
      <c r="AC184" s="116"/>
    </row>
    <row r="185" spans="1:29" s="115" customFormat="1" ht="36" customHeight="1" outlineLevel="3" x14ac:dyDescent="0.25">
      <c r="A185" s="22" t="s">
        <v>669</v>
      </c>
      <c r="B185" s="170"/>
      <c r="C185" s="170" t="s">
        <v>905</v>
      </c>
      <c r="D185" s="24"/>
      <c r="E185" s="39">
        <f t="shared" si="23"/>
        <v>5136</v>
      </c>
      <c r="F185" s="25"/>
      <c r="G185" s="25"/>
      <c r="H185" s="25">
        <v>5136</v>
      </c>
      <c r="I185" s="25"/>
      <c r="J185" s="39">
        <f t="shared" si="24"/>
        <v>0</v>
      </c>
      <c r="K185" s="25"/>
      <c r="L185" s="25"/>
      <c r="M185" s="25">
        <v>0</v>
      </c>
      <c r="N185" s="25"/>
      <c r="O185" s="39">
        <f t="shared" si="25"/>
        <v>0</v>
      </c>
      <c r="P185" s="25"/>
      <c r="Q185" s="25"/>
      <c r="R185" s="25">
        <v>0</v>
      </c>
      <c r="S185" s="25"/>
      <c r="T185" s="25">
        <f t="shared" si="26"/>
        <v>0</v>
      </c>
      <c r="U185" s="171"/>
      <c r="V185" s="137"/>
      <c r="W185" s="136"/>
      <c r="AA185" s="116"/>
      <c r="AC185" s="116"/>
    </row>
    <row r="186" spans="1:29" ht="32.25" customHeight="1" outlineLevel="2" x14ac:dyDescent="0.25">
      <c r="A186" s="20" t="s">
        <v>155</v>
      </c>
      <c r="B186" s="249" t="s">
        <v>666</v>
      </c>
      <c r="C186" s="250"/>
      <c r="D186" s="14"/>
      <c r="E186" s="38">
        <f t="shared" si="23"/>
        <v>12288.79</v>
      </c>
      <c r="F186" s="11"/>
      <c r="G186" s="11">
        <v>12288.79</v>
      </c>
      <c r="H186" s="11"/>
      <c r="I186" s="11"/>
      <c r="J186" s="38">
        <f t="shared" si="24"/>
        <v>12288.79</v>
      </c>
      <c r="K186" s="11"/>
      <c r="L186" s="11">
        <v>12288.79</v>
      </c>
      <c r="M186" s="11"/>
      <c r="N186" s="11"/>
      <c r="O186" s="38">
        <f t="shared" si="25"/>
        <v>12288.79</v>
      </c>
      <c r="P186" s="11"/>
      <c r="Q186" s="11">
        <v>12288.79</v>
      </c>
      <c r="R186" s="11"/>
      <c r="S186" s="11"/>
      <c r="T186" s="11">
        <f t="shared" si="26"/>
        <v>100</v>
      </c>
      <c r="U186" s="142"/>
      <c r="V186" s="128"/>
      <c r="W186" s="126"/>
      <c r="AA186" s="17"/>
      <c r="AC186" s="17"/>
    </row>
    <row r="187" spans="1:29" outlineLevel="2" x14ac:dyDescent="0.25">
      <c r="A187" s="20" t="s">
        <v>156</v>
      </c>
      <c r="B187" s="249" t="s">
        <v>336</v>
      </c>
      <c r="C187" s="250"/>
      <c r="D187" s="14"/>
      <c r="E187" s="38">
        <f t="shared" si="23"/>
        <v>45.59</v>
      </c>
      <c r="F187" s="11"/>
      <c r="G187" s="11"/>
      <c r="H187" s="11">
        <v>45.59</v>
      </c>
      <c r="I187" s="11"/>
      <c r="J187" s="38">
        <f t="shared" si="24"/>
        <v>0</v>
      </c>
      <c r="K187" s="11"/>
      <c r="L187" s="11"/>
      <c r="M187" s="11">
        <v>0</v>
      </c>
      <c r="N187" s="11"/>
      <c r="O187" s="38">
        <f t="shared" si="25"/>
        <v>0</v>
      </c>
      <c r="P187" s="11"/>
      <c r="Q187" s="11"/>
      <c r="R187" s="11">
        <v>0</v>
      </c>
      <c r="S187" s="11"/>
      <c r="T187" s="11">
        <f t="shared" si="26"/>
        <v>0</v>
      </c>
      <c r="U187" s="142"/>
      <c r="V187" s="128"/>
      <c r="W187" s="126"/>
      <c r="AA187" s="17"/>
      <c r="AC187" s="17"/>
    </row>
    <row r="188" spans="1:29" ht="23.25" customHeight="1" outlineLevel="2" x14ac:dyDescent="0.25">
      <c r="A188" s="20" t="s">
        <v>670</v>
      </c>
      <c r="B188" s="255" t="s">
        <v>667</v>
      </c>
      <c r="C188" s="256"/>
      <c r="D188" s="14"/>
      <c r="E188" s="38">
        <f t="shared" si="23"/>
        <v>670</v>
      </c>
      <c r="F188" s="11"/>
      <c r="G188" s="11">
        <v>670</v>
      </c>
      <c r="H188" s="11"/>
      <c r="I188" s="11"/>
      <c r="J188" s="38">
        <f t="shared" si="24"/>
        <v>622</v>
      </c>
      <c r="K188" s="11"/>
      <c r="L188" s="11">
        <v>622</v>
      </c>
      <c r="M188" s="11"/>
      <c r="N188" s="11"/>
      <c r="O188" s="38">
        <f t="shared" si="25"/>
        <v>622</v>
      </c>
      <c r="P188" s="11"/>
      <c r="Q188" s="11">
        <v>622</v>
      </c>
      <c r="R188" s="11"/>
      <c r="S188" s="11"/>
      <c r="T188" s="11">
        <f t="shared" si="26"/>
        <v>92.835820895522389</v>
      </c>
      <c r="U188" s="142"/>
      <c r="V188" s="128"/>
      <c r="W188" s="126"/>
      <c r="AA188" s="17"/>
      <c r="AC188" s="17"/>
    </row>
    <row r="189" spans="1:29" s="113" customFormat="1" ht="67.5" customHeight="1" outlineLevel="1" x14ac:dyDescent="0.25">
      <c r="A189" s="30" t="s">
        <v>30</v>
      </c>
      <c r="B189" s="257" t="s">
        <v>21</v>
      </c>
      <c r="C189" s="258"/>
      <c r="D189" s="13"/>
      <c r="E189" s="36">
        <f t="shared" si="23"/>
        <v>48250.540000000008</v>
      </c>
      <c r="F189" s="97"/>
      <c r="G189" s="37">
        <f>G190+G191</f>
        <v>47544.960000000006</v>
      </c>
      <c r="H189" s="37">
        <f>H190+H191</f>
        <v>705.58</v>
      </c>
      <c r="I189" s="97"/>
      <c r="J189" s="36">
        <f t="shared" si="24"/>
        <v>24109.96</v>
      </c>
      <c r="K189" s="97"/>
      <c r="L189" s="37">
        <f>L190+L191</f>
        <v>23404.379999999997</v>
      </c>
      <c r="M189" s="37">
        <f>M190+M191</f>
        <v>705.58</v>
      </c>
      <c r="N189" s="97"/>
      <c r="O189" s="36">
        <f t="shared" si="25"/>
        <v>24109.96</v>
      </c>
      <c r="P189" s="97"/>
      <c r="Q189" s="37">
        <f>Q190+Q191</f>
        <v>23404.379999999997</v>
      </c>
      <c r="R189" s="37">
        <f>R190+R191</f>
        <v>705.58</v>
      </c>
      <c r="S189" s="97"/>
      <c r="T189" s="97">
        <f t="shared" si="26"/>
        <v>49.968269785167166</v>
      </c>
      <c r="U189" s="138"/>
      <c r="V189" s="139">
        <v>44457.06</v>
      </c>
      <c r="W189" s="139">
        <f>V189-E189</f>
        <v>-3793.4800000000105</v>
      </c>
      <c r="AA189" s="114"/>
      <c r="AC189" s="114"/>
    </row>
    <row r="190" spans="1:29" outlineLevel="2" x14ac:dyDescent="0.25">
      <c r="A190" s="20" t="s">
        <v>115</v>
      </c>
      <c r="B190" s="249" t="s">
        <v>671</v>
      </c>
      <c r="C190" s="250"/>
      <c r="D190" s="14"/>
      <c r="E190" s="38">
        <f t="shared" si="23"/>
        <v>47842.310000000005</v>
      </c>
      <c r="F190" s="11"/>
      <c r="G190" s="11">
        <v>47136.73</v>
      </c>
      <c r="H190" s="11">
        <v>705.58</v>
      </c>
      <c r="I190" s="11"/>
      <c r="J190" s="38">
        <f t="shared" si="24"/>
        <v>23703.77</v>
      </c>
      <c r="K190" s="11"/>
      <c r="L190" s="11">
        <v>22998.19</v>
      </c>
      <c r="M190" s="11">
        <v>705.58</v>
      </c>
      <c r="N190" s="11"/>
      <c r="O190" s="38">
        <f t="shared" si="25"/>
        <v>23703.77</v>
      </c>
      <c r="P190" s="11"/>
      <c r="Q190" s="11">
        <v>22998.19</v>
      </c>
      <c r="R190" s="11">
        <v>705.58</v>
      </c>
      <c r="S190" s="11"/>
      <c r="T190" s="11">
        <f t="shared" si="26"/>
        <v>49.545621856469715</v>
      </c>
      <c r="U190" s="126"/>
      <c r="V190" s="128"/>
      <c r="W190" s="126"/>
      <c r="AA190" s="17"/>
      <c r="AC190" s="17"/>
    </row>
    <row r="191" spans="1:29" ht="32.25" customHeight="1" outlineLevel="2" x14ac:dyDescent="0.25">
      <c r="A191" s="20" t="s">
        <v>116</v>
      </c>
      <c r="B191" s="249" t="s">
        <v>339</v>
      </c>
      <c r="C191" s="250"/>
      <c r="D191" s="14"/>
      <c r="E191" s="38">
        <f t="shared" si="23"/>
        <v>408.23</v>
      </c>
      <c r="F191" s="11"/>
      <c r="G191" s="11">
        <v>408.23</v>
      </c>
      <c r="H191" s="11"/>
      <c r="I191" s="11"/>
      <c r="J191" s="38">
        <f t="shared" si="24"/>
        <v>406.19</v>
      </c>
      <c r="K191" s="11"/>
      <c r="L191" s="11">
        <v>406.19</v>
      </c>
      <c r="M191" s="11"/>
      <c r="N191" s="11"/>
      <c r="O191" s="38">
        <f t="shared" si="25"/>
        <v>406.19</v>
      </c>
      <c r="P191" s="11"/>
      <c r="Q191" s="11">
        <v>406.19</v>
      </c>
      <c r="R191" s="11"/>
      <c r="S191" s="11"/>
      <c r="T191" s="11">
        <f t="shared" si="26"/>
        <v>99.500281703941397</v>
      </c>
      <c r="U191" s="126"/>
      <c r="V191" s="128"/>
      <c r="W191" s="126"/>
      <c r="AA191" s="17"/>
      <c r="AC191" s="17"/>
    </row>
    <row r="192" spans="1:29" ht="75" customHeight="1" x14ac:dyDescent="0.25">
      <c r="A192" s="15">
        <v>7</v>
      </c>
      <c r="B192" s="251" t="s">
        <v>672</v>
      </c>
      <c r="C192" s="252"/>
      <c r="D192" s="12"/>
      <c r="E192" s="177">
        <f>F192+G192+H192+I192</f>
        <v>1585127.1</v>
      </c>
      <c r="F192" s="178">
        <f>F193+F344+F441+F464+F467</f>
        <v>1190.49</v>
      </c>
      <c r="G192" s="178">
        <f>G193+G344+G441+G464+G467</f>
        <v>950666.23999999999</v>
      </c>
      <c r="H192" s="178">
        <f>H193+H344+H441+H464+H467</f>
        <v>581371.47000000009</v>
      </c>
      <c r="I192" s="178">
        <f>I193+I344+I441+I464+I467</f>
        <v>51898.9</v>
      </c>
      <c r="J192" s="177">
        <f>K192+L192+M192+N192</f>
        <v>817088.73</v>
      </c>
      <c r="K192" s="178">
        <f>K193+K344+K441+K464+K467</f>
        <v>262.12</v>
      </c>
      <c r="L192" s="178">
        <f>L193+L344+L441+L464+L467</f>
        <v>528870.54999999993</v>
      </c>
      <c r="M192" s="178">
        <f>M193+M344+M441+M464+M467</f>
        <v>287956.06</v>
      </c>
      <c r="N192" s="178">
        <f>N193+N344+N441+N464+N467</f>
        <v>0</v>
      </c>
      <c r="O192" s="177">
        <f>P192+Q192+R192+S192</f>
        <v>817088.73</v>
      </c>
      <c r="P192" s="178">
        <f>P193+P344+P441+P464+P467</f>
        <v>262.12</v>
      </c>
      <c r="Q192" s="178">
        <f>Q193+Q344+Q441+Q464+Q467</f>
        <v>528870.54999999993</v>
      </c>
      <c r="R192" s="178">
        <f>R193+R344+R441+R464+R467</f>
        <v>287956.06</v>
      </c>
      <c r="S192" s="178">
        <f>S193+S344+S441+S464+S467</f>
        <v>0</v>
      </c>
      <c r="T192" s="107">
        <f t="shared" ref="T192:T470" si="27">O192/E192*100</f>
        <v>51.547205899135783</v>
      </c>
      <c r="U192" s="128">
        <f>S192/I192*100</f>
        <v>0</v>
      </c>
      <c r="V192" s="128"/>
      <c r="W192" s="126"/>
      <c r="Z192" s="18"/>
      <c r="AA192" s="17"/>
      <c r="AC192" s="17"/>
    </row>
    <row r="193" spans="1:29" s="113" customFormat="1" ht="67.5" customHeight="1" outlineLevel="1" x14ac:dyDescent="0.25">
      <c r="A193" s="30" t="s">
        <v>119</v>
      </c>
      <c r="B193" s="217" t="s">
        <v>673</v>
      </c>
      <c r="C193" s="218"/>
      <c r="D193" s="13"/>
      <c r="E193" s="179">
        <f>F193+G193+H193+I193</f>
        <v>675506.79999999993</v>
      </c>
      <c r="F193" s="108"/>
      <c r="G193" s="182">
        <f>G194+G195+G343</f>
        <v>398975.8</v>
      </c>
      <c r="H193" s="182">
        <f>H194+H195+H343</f>
        <v>237840.90000000002</v>
      </c>
      <c r="I193" s="182">
        <f>I194</f>
        <v>38690.1</v>
      </c>
      <c r="J193" s="179">
        <f t="shared" ref="J193:J254" si="28">K193+L193+M193+N193</f>
        <v>338494.06999999995</v>
      </c>
      <c r="K193" s="108"/>
      <c r="L193" s="182">
        <f>L194+L195+L343</f>
        <v>205130.69999999998</v>
      </c>
      <c r="M193" s="182">
        <f>M194+M195+M343</f>
        <v>133363.37</v>
      </c>
      <c r="N193" s="182">
        <f>N194</f>
        <v>0</v>
      </c>
      <c r="O193" s="179">
        <f t="shared" ref="O193:O254" si="29">P193+Q193+R193+S193</f>
        <v>338494.06999999995</v>
      </c>
      <c r="P193" s="108"/>
      <c r="Q193" s="182">
        <f>Q194+Q195+Q343</f>
        <v>205130.69999999998</v>
      </c>
      <c r="R193" s="182">
        <f>R194+R195+R343</f>
        <v>133363.37</v>
      </c>
      <c r="S193" s="182">
        <f>S194</f>
        <v>0</v>
      </c>
      <c r="T193" s="97">
        <f>O193/E193*100</f>
        <v>50.10964656462378</v>
      </c>
      <c r="U193" s="139"/>
      <c r="V193" s="139"/>
      <c r="W193" s="138"/>
      <c r="AA193" s="114"/>
      <c r="AC193" s="114"/>
    </row>
    <row r="194" spans="1:29" ht="26.25" outlineLevel="2" x14ac:dyDescent="0.25">
      <c r="A194" s="20" t="s">
        <v>342</v>
      </c>
      <c r="B194" s="253" t="s">
        <v>674</v>
      </c>
      <c r="C194" s="254"/>
      <c r="D194" s="210" t="s">
        <v>894</v>
      </c>
      <c r="E194" s="180">
        <f t="shared" ref="E194:E368" si="30">F194+G194+H194+I194</f>
        <v>578942.15</v>
      </c>
      <c r="F194" s="33"/>
      <c r="G194" s="34">
        <v>394408</v>
      </c>
      <c r="H194" s="34">
        <v>145844.04999999999</v>
      </c>
      <c r="I194" s="11">
        <v>38690.1</v>
      </c>
      <c r="J194" s="180">
        <f t="shared" si="28"/>
        <v>274302.51</v>
      </c>
      <c r="K194" s="11"/>
      <c r="L194" s="11">
        <v>201762.9</v>
      </c>
      <c r="M194" s="11">
        <v>72539.61</v>
      </c>
      <c r="N194" s="11"/>
      <c r="O194" s="180">
        <f t="shared" si="29"/>
        <v>274302.51</v>
      </c>
      <c r="P194" s="11"/>
      <c r="Q194" s="11">
        <v>201762.9</v>
      </c>
      <c r="R194" s="11">
        <v>72539.61</v>
      </c>
      <c r="S194" s="11"/>
      <c r="T194" s="11">
        <f>O194/E194*100</f>
        <v>47.379951520199384</v>
      </c>
      <c r="U194" s="128"/>
      <c r="V194" s="128"/>
      <c r="W194" s="126"/>
      <c r="AA194" s="17"/>
      <c r="AC194" s="17"/>
    </row>
    <row r="195" spans="1:29" ht="26.25" customHeight="1" outlineLevel="2" x14ac:dyDescent="0.25">
      <c r="A195" s="20" t="s">
        <v>343</v>
      </c>
      <c r="B195" s="243" t="s">
        <v>675</v>
      </c>
      <c r="C195" s="244"/>
      <c r="D195" s="210" t="s">
        <v>894</v>
      </c>
      <c r="E195" s="180">
        <f t="shared" si="30"/>
        <v>74248.450000000012</v>
      </c>
      <c r="F195" s="33"/>
      <c r="G195" s="166">
        <f>G196+G334</f>
        <v>4567.8</v>
      </c>
      <c r="H195" s="166">
        <f>H196+H334</f>
        <v>69680.650000000009</v>
      </c>
      <c r="I195" s="11"/>
      <c r="J195" s="180">
        <f t="shared" si="28"/>
        <v>52676.23</v>
      </c>
      <c r="K195" s="11"/>
      <c r="L195" s="166">
        <f>L196+L334</f>
        <v>3367.8</v>
      </c>
      <c r="M195" s="166">
        <f>M196+M334</f>
        <v>49308.43</v>
      </c>
      <c r="N195" s="11"/>
      <c r="O195" s="180">
        <f t="shared" si="29"/>
        <v>52676.23</v>
      </c>
      <c r="P195" s="11"/>
      <c r="Q195" s="166">
        <f>Q196+Q334</f>
        <v>3367.8</v>
      </c>
      <c r="R195" s="166">
        <f>R196+R334</f>
        <v>49308.43</v>
      </c>
      <c r="S195" s="11"/>
      <c r="T195" s="11">
        <f t="shared" si="27"/>
        <v>70.945898533908775</v>
      </c>
      <c r="U195" s="126"/>
      <c r="V195" s="128"/>
      <c r="W195" s="126"/>
      <c r="AA195" s="17"/>
      <c r="AC195" s="17"/>
    </row>
    <row r="196" spans="1:29" s="115" customFormat="1" ht="32.25" customHeight="1" outlineLevel="3" x14ac:dyDescent="0.25">
      <c r="A196" s="22" t="s">
        <v>683</v>
      </c>
      <c r="B196" s="245" t="s">
        <v>677</v>
      </c>
      <c r="C196" s="246"/>
      <c r="D196" s="210" t="s">
        <v>894</v>
      </c>
      <c r="E196" s="181">
        <f t="shared" si="30"/>
        <v>71898.450000000012</v>
      </c>
      <c r="F196" s="176"/>
      <c r="G196" s="183">
        <f>G197+G203+G207+G218+G226+G231+G235+G239+G246+G254+G262+G267+G274+G281+G287+G293+G298+G305+G309+G314+G318+G321+G326+G333</f>
        <v>2217.8000000000002</v>
      </c>
      <c r="H196" s="183">
        <f>H197+H203+H207+H218+H226+H231+H235+H239+H246+H254+H262+H267+H274+H281+H287+H293+H298+H305+H309+H314+H318+H321+H326+H333</f>
        <v>69680.650000000009</v>
      </c>
      <c r="I196" s="25"/>
      <c r="J196" s="181">
        <f t="shared" si="28"/>
        <v>51526.23</v>
      </c>
      <c r="K196" s="25"/>
      <c r="L196" s="183">
        <f>L197+L203+L207+L218+L226+L231+L235+L239+L246+L254+L262+L267+L274+L281+L287+L293+L298+L305+L309+L314+L318+L321+L326+L333</f>
        <v>2217.8000000000002</v>
      </c>
      <c r="M196" s="183">
        <f>M197+M203+M207+M218+M226+M231+M235+M239+M246+M254+M262+M267+M274+M281+M287+M293+M298+M305+M309+M314+M318+M321+M326+M333</f>
        <v>49308.43</v>
      </c>
      <c r="N196" s="25"/>
      <c r="O196" s="181">
        <f t="shared" si="29"/>
        <v>51526.23</v>
      </c>
      <c r="P196" s="25"/>
      <c r="Q196" s="183">
        <f>Q197+Q203+Q207+Q218+Q226+Q231+Q235+Q239+Q246+Q254+Q262+Q267+Q274+Q281+Q287+Q293+Q298+Q305+Q309+Q314+Q318+Q321+Q326+Q333</f>
        <v>2217.8000000000002</v>
      </c>
      <c r="R196" s="183">
        <f>R197+R203+R207+R218+R226+R231+R235+R239+R246+R254+R262+R267+R274+R281+R287+R293+R298+R305+R309+R314+R318+R321+R326+R333</f>
        <v>49308.43</v>
      </c>
      <c r="S196" s="25"/>
      <c r="T196" s="25">
        <f t="shared" si="27"/>
        <v>71.665286247478207</v>
      </c>
      <c r="U196" s="136"/>
      <c r="V196" s="137"/>
      <c r="W196" s="136"/>
      <c r="AA196" s="116"/>
      <c r="AC196" s="116"/>
    </row>
    <row r="197" spans="1:29" s="115" customFormat="1" outlineLevel="4" x14ac:dyDescent="0.25">
      <c r="A197" s="227" t="s">
        <v>684</v>
      </c>
      <c r="B197" s="241" t="s">
        <v>678</v>
      </c>
      <c r="C197" s="242"/>
      <c r="D197" s="211" t="s">
        <v>678</v>
      </c>
      <c r="E197" s="181">
        <f t="shared" si="30"/>
        <v>1479.8600000000001</v>
      </c>
      <c r="F197" s="176"/>
      <c r="G197" s="183">
        <f>SUM(G198:G202)</f>
        <v>0</v>
      </c>
      <c r="H197" s="183">
        <f>SUM(H198:H202)</f>
        <v>1479.8600000000001</v>
      </c>
      <c r="I197" s="25"/>
      <c r="J197" s="181">
        <f t="shared" si="28"/>
        <v>1479.8600000000001</v>
      </c>
      <c r="K197" s="25"/>
      <c r="L197" s="183">
        <f>SUM(L198:L202)</f>
        <v>0</v>
      </c>
      <c r="M197" s="183">
        <f>SUM(M198:M202)</f>
        <v>1479.8600000000001</v>
      </c>
      <c r="N197" s="25"/>
      <c r="O197" s="181">
        <f t="shared" si="29"/>
        <v>1479.8600000000001</v>
      </c>
      <c r="P197" s="25"/>
      <c r="Q197" s="183">
        <f>SUM(Q198:Q202)</f>
        <v>0</v>
      </c>
      <c r="R197" s="183">
        <f>SUM(R198:R202)</f>
        <v>1479.8600000000001</v>
      </c>
      <c r="S197" s="25"/>
      <c r="T197" s="25">
        <f t="shared" si="27"/>
        <v>100</v>
      </c>
      <c r="U197" s="136"/>
      <c r="V197" s="137"/>
      <c r="W197" s="136"/>
      <c r="Z197" s="116"/>
      <c r="AA197" s="116"/>
      <c r="AC197" s="116"/>
    </row>
    <row r="198" spans="1:29" s="115" customFormat="1" outlineLevel="5" x14ac:dyDescent="0.25">
      <c r="A198" s="229"/>
      <c r="B198" s="167"/>
      <c r="C198" s="151" t="s">
        <v>679</v>
      </c>
      <c r="D198" s="212"/>
      <c r="E198" s="181">
        <f t="shared" si="30"/>
        <v>96</v>
      </c>
      <c r="F198" s="25"/>
      <c r="G198" s="25"/>
      <c r="H198" s="25">
        <v>96</v>
      </c>
      <c r="I198" s="25"/>
      <c r="J198" s="181">
        <f t="shared" si="28"/>
        <v>96</v>
      </c>
      <c r="K198" s="25"/>
      <c r="L198" s="25"/>
      <c r="M198" s="25">
        <v>96</v>
      </c>
      <c r="N198" s="25"/>
      <c r="O198" s="181">
        <f t="shared" si="29"/>
        <v>96</v>
      </c>
      <c r="P198" s="119"/>
      <c r="Q198" s="119"/>
      <c r="R198" s="119">
        <v>96</v>
      </c>
      <c r="S198" s="119"/>
      <c r="T198" s="25">
        <f t="shared" si="27"/>
        <v>100</v>
      </c>
      <c r="U198" s="136"/>
      <c r="V198" s="137"/>
      <c r="W198" s="136"/>
      <c r="Z198" s="116"/>
      <c r="AA198" s="116"/>
      <c r="AC198" s="116"/>
    </row>
    <row r="199" spans="1:29" s="115" customFormat="1" outlineLevel="5" x14ac:dyDescent="0.25">
      <c r="A199" s="229"/>
      <c r="B199" s="146"/>
      <c r="C199" s="151" t="s">
        <v>680</v>
      </c>
      <c r="D199" s="212"/>
      <c r="E199" s="181">
        <f t="shared" si="30"/>
        <v>153</v>
      </c>
      <c r="F199" s="25"/>
      <c r="G199" s="25"/>
      <c r="H199" s="25">
        <v>153</v>
      </c>
      <c r="I199" s="25"/>
      <c r="J199" s="181">
        <f t="shared" si="28"/>
        <v>153</v>
      </c>
      <c r="K199" s="25"/>
      <c r="L199" s="25"/>
      <c r="M199" s="25">
        <v>153</v>
      </c>
      <c r="N199" s="25"/>
      <c r="O199" s="181">
        <f t="shared" si="29"/>
        <v>153</v>
      </c>
      <c r="P199" s="25"/>
      <c r="Q199" s="25"/>
      <c r="R199" s="25">
        <v>153</v>
      </c>
      <c r="S199" s="125"/>
      <c r="T199" s="25">
        <f t="shared" si="27"/>
        <v>100</v>
      </c>
      <c r="U199" s="136"/>
      <c r="V199" s="137"/>
      <c r="W199" s="136"/>
      <c r="Z199" s="116"/>
      <c r="AA199" s="116"/>
      <c r="AC199" s="116"/>
    </row>
    <row r="200" spans="1:29" s="115" customFormat="1" ht="25.5" outlineLevel="5" x14ac:dyDescent="0.25">
      <c r="A200" s="229"/>
      <c r="B200" s="146"/>
      <c r="C200" s="151" t="s">
        <v>681</v>
      </c>
      <c r="D200" s="212"/>
      <c r="E200" s="181">
        <f t="shared" si="30"/>
        <v>484.41</v>
      </c>
      <c r="F200" s="25"/>
      <c r="G200" s="25"/>
      <c r="H200" s="25">
        <v>484.41</v>
      </c>
      <c r="I200" s="25"/>
      <c r="J200" s="181">
        <f t="shared" si="28"/>
        <v>484.41</v>
      </c>
      <c r="K200" s="25"/>
      <c r="L200" s="25"/>
      <c r="M200" s="25">
        <v>484.41</v>
      </c>
      <c r="N200" s="25"/>
      <c r="O200" s="181">
        <f t="shared" si="29"/>
        <v>484.41</v>
      </c>
      <c r="P200" s="25"/>
      <c r="Q200" s="25"/>
      <c r="R200" s="25">
        <v>484.41</v>
      </c>
      <c r="S200" s="25"/>
      <c r="T200" s="25">
        <f t="shared" si="27"/>
        <v>100</v>
      </c>
      <c r="U200" s="137"/>
      <c r="V200" s="137"/>
      <c r="W200" s="136"/>
      <c r="Z200" s="116"/>
      <c r="AA200" s="116"/>
      <c r="AC200" s="116"/>
    </row>
    <row r="201" spans="1:29" s="115" customFormat="1" outlineLevel="5" x14ac:dyDescent="0.25">
      <c r="A201" s="229"/>
      <c r="B201" s="146"/>
      <c r="C201" s="151" t="s">
        <v>682</v>
      </c>
      <c r="D201" s="212"/>
      <c r="E201" s="181">
        <f t="shared" si="30"/>
        <v>700</v>
      </c>
      <c r="F201" s="25"/>
      <c r="G201" s="25"/>
      <c r="H201" s="25">
        <v>700</v>
      </c>
      <c r="I201" s="25"/>
      <c r="J201" s="181">
        <f t="shared" si="28"/>
        <v>700</v>
      </c>
      <c r="K201" s="25"/>
      <c r="L201" s="25"/>
      <c r="M201" s="25">
        <v>700</v>
      </c>
      <c r="N201" s="25"/>
      <c r="O201" s="181">
        <f t="shared" si="29"/>
        <v>700</v>
      </c>
      <c r="P201" s="25"/>
      <c r="Q201" s="25"/>
      <c r="R201" s="25">
        <v>700</v>
      </c>
      <c r="S201" s="25"/>
      <c r="T201" s="25">
        <f t="shared" si="27"/>
        <v>100</v>
      </c>
      <c r="U201" s="136"/>
      <c r="V201" s="137"/>
      <c r="W201" s="136"/>
      <c r="Z201" s="116"/>
      <c r="AA201" s="116"/>
      <c r="AC201" s="116"/>
    </row>
    <row r="202" spans="1:29" s="115" customFormat="1" outlineLevel="5" x14ac:dyDescent="0.25">
      <c r="A202" s="228"/>
      <c r="B202" s="146"/>
      <c r="C202" s="151" t="s">
        <v>705</v>
      </c>
      <c r="D202" s="213"/>
      <c r="E202" s="181">
        <f t="shared" si="30"/>
        <v>46.45</v>
      </c>
      <c r="F202" s="25"/>
      <c r="G202" s="25"/>
      <c r="H202" s="25">
        <v>46.45</v>
      </c>
      <c r="I202" s="25"/>
      <c r="J202" s="181">
        <f t="shared" si="28"/>
        <v>46.45</v>
      </c>
      <c r="K202" s="25"/>
      <c r="L202" s="25"/>
      <c r="M202" s="25">
        <v>46.45</v>
      </c>
      <c r="N202" s="25"/>
      <c r="O202" s="181">
        <f t="shared" si="29"/>
        <v>46.45</v>
      </c>
      <c r="P202" s="25"/>
      <c r="Q202" s="25"/>
      <c r="R202" s="25">
        <v>46.45</v>
      </c>
      <c r="S202" s="25"/>
      <c r="T202" s="25">
        <f t="shared" si="27"/>
        <v>100</v>
      </c>
      <c r="U202" s="141"/>
      <c r="V202" s="137"/>
      <c r="W202" s="136"/>
      <c r="Z202" s="116"/>
      <c r="AA202" s="116"/>
      <c r="AC202" s="116"/>
    </row>
    <row r="203" spans="1:29" s="115" customFormat="1" outlineLevel="4" x14ac:dyDescent="0.25">
      <c r="A203" s="227" t="s">
        <v>686</v>
      </c>
      <c r="B203" s="247" t="s">
        <v>685</v>
      </c>
      <c r="C203" s="248"/>
      <c r="D203" s="211" t="s">
        <v>685</v>
      </c>
      <c r="E203" s="181">
        <f t="shared" si="30"/>
        <v>781.47</v>
      </c>
      <c r="F203" s="25"/>
      <c r="G203" s="184">
        <f>SUM(G204:G206)</f>
        <v>0</v>
      </c>
      <c r="H203" s="184">
        <f>SUM(H204:H206)</f>
        <v>781.47</v>
      </c>
      <c r="I203" s="25"/>
      <c r="J203" s="181">
        <f t="shared" si="28"/>
        <v>781.47</v>
      </c>
      <c r="K203" s="25"/>
      <c r="L203" s="184">
        <f>SUM(L204:L206)</f>
        <v>0</v>
      </c>
      <c r="M203" s="184">
        <f>SUM(M204:M206)</f>
        <v>781.47</v>
      </c>
      <c r="N203" s="25"/>
      <c r="O203" s="181">
        <f t="shared" si="29"/>
        <v>781.47</v>
      </c>
      <c r="P203" s="25"/>
      <c r="Q203" s="184">
        <f>SUM(Q204:Q206)</f>
        <v>0</v>
      </c>
      <c r="R203" s="184">
        <f>SUM(R204:R206)</f>
        <v>781.47</v>
      </c>
      <c r="S203" s="25"/>
      <c r="T203" s="25">
        <f t="shared" si="27"/>
        <v>100</v>
      </c>
      <c r="U203" s="141"/>
      <c r="V203" s="137"/>
      <c r="W203" s="136"/>
      <c r="Z203" s="116"/>
      <c r="AA203" s="116"/>
      <c r="AC203" s="116"/>
    </row>
    <row r="204" spans="1:29" s="115" customFormat="1" outlineLevel="5" x14ac:dyDescent="0.25">
      <c r="A204" s="229"/>
      <c r="B204" s="146"/>
      <c r="C204" s="151" t="s">
        <v>680</v>
      </c>
      <c r="D204" s="212"/>
      <c r="E204" s="181">
        <f t="shared" si="30"/>
        <v>263.94</v>
      </c>
      <c r="F204" s="25"/>
      <c r="G204" s="25"/>
      <c r="H204" s="25">
        <v>263.94</v>
      </c>
      <c r="I204" s="25"/>
      <c r="J204" s="181">
        <f t="shared" si="28"/>
        <v>263.94</v>
      </c>
      <c r="K204" s="25"/>
      <c r="L204" s="25"/>
      <c r="M204" s="25">
        <v>263.94</v>
      </c>
      <c r="N204" s="25"/>
      <c r="O204" s="181">
        <f t="shared" si="29"/>
        <v>263.94</v>
      </c>
      <c r="P204" s="25"/>
      <c r="Q204" s="25"/>
      <c r="R204" s="25">
        <v>263.94</v>
      </c>
      <c r="S204" s="25"/>
      <c r="T204" s="25">
        <f t="shared" si="27"/>
        <v>100</v>
      </c>
      <c r="U204" s="141"/>
      <c r="V204" s="137"/>
      <c r="W204" s="136"/>
      <c r="Z204" s="116"/>
      <c r="AA204" s="116"/>
      <c r="AC204" s="116"/>
    </row>
    <row r="205" spans="1:29" s="115" customFormat="1" ht="25.5" outlineLevel="5" x14ac:dyDescent="0.25">
      <c r="A205" s="229"/>
      <c r="B205" s="146"/>
      <c r="C205" s="151" t="s">
        <v>687</v>
      </c>
      <c r="D205" s="212"/>
      <c r="E205" s="181">
        <f t="shared" si="30"/>
        <v>476.06</v>
      </c>
      <c r="F205" s="25"/>
      <c r="G205" s="25"/>
      <c r="H205" s="25">
        <v>476.06</v>
      </c>
      <c r="I205" s="25"/>
      <c r="J205" s="181">
        <f t="shared" si="28"/>
        <v>476.06</v>
      </c>
      <c r="K205" s="25"/>
      <c r="L205" s="25"/>
      <c r="M205" s="25">
        <v>476.06</v>
      </c>
      <c r="N205" s="25"/>
      <c r="O205" s="181">
        <f t="shared" si="29"/>
        <v>476.06</v>
      </c>
      <c r="P205" s="25"/>
      <c r="Q205" s="25"/>
      <c r="R205" s="25">
        <v>476.06</v>
      </c>
      <c r="S205" s="25"/>
      <c r="T205" s="25">
        <f t="shared" si="27"/>
        <v>100</v>
      </c>
      <c r="U205" s="141"/>
      <c r="V205" s="137"/>
      <c r="W205" s="136"/>
      <c r="Z205" s="116"/>
      <c r="AA205" s="116"/>
      <c r="AC205" s="116"/>
    </row>
    <row r="206" spans="1:29" s="115" customFormat="1" outlineLevel="5" x14ac:dyDescent="0.25">
      <c r="A206" s="228"/>
      <c r="B206" s="146"/>
      <c r="C206" s="151" t="s">
        <v>705</v>
      </c>
      <c r="D206" s="213"/>
      <c r="E206" s="181">
        <f t="shared" si="30"/>
        <v>41.47</v>
      </c>
      <c r="F206" s="25"/>
      <c r="G206" s="25"/>
      <c r="H206" s="25">
        <v>41.47</v>
      </c>
      <c r="I206" s="25"/>
      <c r="J206" s="181">
        <f t="shared" si="28"/>
        <v>41.47</v>
      </c>
      <c r="K206" s="25"/>
      <c r="L206" s="25"/>
      <c r="M206" s="25">
        <v>41.47</v>
      </c>
      <c r="N206" s="25"/>
      <c r="O206" s="181">
        <f t="shared" si="29"/>
        <v>41.47</v>
      </c>
      <c r="P206" s="25"/>
      <c r="Q206" s="25"/>
      <c r="R206" s="25">
        <v>41.47</v>
      </c>
      <c r="S206" s="25"/>
      <c r="T206" s="25">
        <f t="shared" si="27"/>
        <v>100</v>
      </c>
      <c r="U206" s="141"/>
      <c r="V206" s="137"/>
      <c r="W206" s="136"/>
      <c r="Z206" s="116"/>
      <c r="AA206" s="116"/>
      <c r="AC206" s="116"/>
    </row>
    <row r="207" spans="1:29" s="115" customFormat="1" ht="25.5" customHeight="1" outlineLevel="4" x14ac:dyDescent="0.25">
      <c r="A207" s="227" t="s">
        <v>749</v>
      </c>
      <c r="B207" s="247" t="s">
        <v>688</v>
      </c>
      <c r="C207" s="248"/>
      <c r="D207" s="211" t="s">
        <v>688</v>
      </c>
      <c r="E207" s="181">
        <f t="shared" si="30"/>
        <v>6878.41</v>
      </c>
      <c r="F207" s="25"/>
      <c r="G207" s="184">
        <f>SUM(G208:G217)</f>
        <v>0</v>
      </c>
      <c r="H207" s="184">
        <f>SUM(H208:H217)</f>
        <v>6878.41</v>
      </c>
      <c r="I207" s="25"/>
      <c r="J207" s="181">
        <f t="shared" si="28"/>
        <v>3650.35</v>
      </c>
      <c r="K207" s="25"/>
      <c r="L207" s="184">
        <f>SUM(L208:L217)</f>
        <v>0</v>
      </c>
      <c r="M207" s="184">
        <f>SUM(M208:M217)</f>
        <v>3650.35</v>
      </c>
      <c r="N207" s="25"/>
      <c r="O207" s="181">
        <f t="shared" si="29"/>
        <v>3650.35</v>
      </c>
      <c r="P207" s="25"/>
      <c r="Q207" s="184">
        <f>SUM(Q208:Q217)</f>
        <v>0</v>
      </c>
      <c r="R207" s="184">
        <f>SUM(R208:R217)</f>
        <v>3650.35</v>
      </c>
      <c r="S207" s="25"/>
      <c r="T207" s="25">
        <f t="shared" si="27"/>
        <v>53.069677439989761</v>
      </c>
      <c r="U207" s="141"/>
      <c r="V207" s="137"/>
      <c r="W207" s="136"/>
      <c r="Z207" s="116"/>
      <c r="AA207" s="116"/>
      <c r="AC207" s="116"/>
    </row>
    <row r="208" spans="1:29" s="115" customFormat="1" outlineLevel="5" x14ac:dyDescent="0.25">
      <c r="A208" s="229"/>
      <c r="B208" s="146"/>
      <c r="C208" s="151" t="s">
        <v>689</v>
      </c>
      <c r="D208" s="212"/>
      <c r="E208" s="181">
        <f t="shared" si="30"/>
        <v>2000</v>
      </c>
      <c r="F208" s="25"/>
      <c r="G208" s="25"/>
      <c r="H208" s="25">
        <v>2000</v>
      </c>
      <c r="I208" s="25"/>
      <c r="J208" s="181">
        <f t="shared" si="28"/>
        <v>2000</v>
      </c>
      <c r="K208" s="25"/>
      <c r="L208" s="25"/>
      <c r="M208" s="25">
        <v>2000</v>
      </c>
      <c r="N208" s="25"/>
      <c r="O208" s="181">
        <f t="shared" si="29"/>
        <v>2000</v>
      </c>
      <c r="P208" s="25"/>
      <c r="Q208" s="25"/>
      <c r="R208" s="25">
        <v>2000</v>
      </c>
      <c r="S208" s="25"/>
      <c r="T208" s="25">
        <f t="shared" si="27"/>
        <v>100</v>
      </c>
      <c r="U208" s="141"/>
      <c r="V208" s="137"/>
      <c r="W208" s="136"/>
      <c r="Z208" s="116"/>
      <c r="AA208" s="116"/>
      <c r="AC208" s="116"/>
    </row>
    <row r="209" spans="1:29" s="115" customFormat="1" ht="25.5" outlineLevel="5" x14ac:dyDescent="0.25">
      <c r="A209" s="229"/>
      <c r="B209" s="146"/>
      <c r="C209" s="151" t="s">
        <v>687</v>
      </c>
      <c r="D209" s="212"/>
      <c r="E209" s="181">
        <f t="shared" si="30"/>
        <v>326.93</v>
      </c>
      <c r="F209" s="25"/>
      <c r="G209" s="25"/>
      <c r="H209" s="25">
        <v>326.93</v>
      </c>
      <c r="I209" s="25"/>
      <c r="J209" s="181">
        <f t="shared" si="28"/>
        <v>326.93</v>
      </c>
      <c r="K209" s="25"/>
      <c r="L209" s="25"/>
      <c r="M209" s="25">
        <v>326.93</v>
      </c>
      <c r="N209" s="25"/>
      <c r="O209" s="181">
        <f t="shared" si="29"/>
        <v>326.93</v>
      </c>
      <c r="P209" s="25"/>
      <c r="Q209" s="25"/>
      <c r="R209" s="25">
        <v>326.93</v>
      </c>
      <c r="S209" s="25"/>
      <c r="T209" s="25">
        <f t="shared" si="27"/>
        <v>100</v>
      </c>
      <c r="U209" s="141"/>
      <c r="V209" s="137"/>
      <c r="W209" s="136"/>
      <c r="Z209" s="116"/>
      <c r="AA209" s="116"/>
      <c r="AC209" s="116"/>
    </row>
    <row r="210" spans="1:29" s="115" customFormat="1" outlineLevel="5" x14ac:dyDescent="0.25">
      <c r="A210" s="229"/>
      <c r="B210" s="146"/>
      <c r="C210" s="151" t="s">
        <v>690</v>
      </c>
      <c r="D210" s="212"/>
      <c r="E210" s="181">
        <f t="shared" si="30"/>
        <v>56.4</v>
      </c>
      <c r="F210" s="25"/>
      <c r="G210" s="25"/>
      <c r="H210" s="25">
        <v>56.4</v>
      </c>
      <c r="I210" s="25"/>
      <c r="J210" s="181">
        <f t="shared" si="28"/>
        <v>56.4</v>
      </c>
      <c r="K210" s="25"/>
      <c r="L210" s="25"/>
      <c r="M210" s="25">
        <v>56.4</v>
      </c>
      <c r="N210" s="25"/>
      <c r="O210" s="181">
        <f t="shared" si="29"/>
        <v>56.4</v>
      </c>
      <c r="P210" s="25"/>
      <c r="Q210" s="25"/>
      <c r="R210" s="25">
        <v>56.4</v>
      </c>
      <c r="S210" s="25"/>
      <c r="T210" s="25">
        <f t="shared" si="27"/>
        <v>100</v>
      </c>
      <c r="U210" s="141"/>
      <c r="V210" s="137"/>
      <c r="W210" s="136"/>
      <c r="Z210" s="116"/>
      <c r="AA210" s="116"/>
      <c r="AC210" s="116"/>
    </row>
    <row r="211" spans="1:29" s="115" customFormat="1" outlineLevel="5" x14ac:dyDescent="0.25">
      <c r="A211" s="229"/>
      <c r="B211" s="146"/>
      <c r="C211" s="151" t="s">
        <v>691</v>
      </c>
      <c r="D211" s="212"/>
      <c r="E211" s="181">
        <f t="shared" si="30"/>
        <v>539.52</v>
      </c>
      <c r="F211" s="25"/>
      <c r="G211" s="25"/>
      <c r="H211" s="25">
        <v>539.52</v>
      </c>
      <c r="I211" s="25"/>
      <c r="J211" s="181">
        <f t="shared" si="28"/>
        <v>539.52</v>
      </c>
      <c r="K211" s="25"/>
      <c r="L211" s="25"/>
      <c r="M211" s="25">
        <v>539.52</v>
      </c>
      <c r="N211" s="25"/>
      <c r="O211" s="181">
        <f t="shared" si="29"/>
        <v>539.52</v>
      </c>
      <c r="P211" s="25"/>
      <c r="Q211" s="25"/>
      <c r="R211" s="25">
        <v>539.52</v>
      </c>
      <c r="S211" s="25"/>
      <c r="T211" s="25">
        <f t="shared" si="27"/>
        <v>100</v>
      </c>
      <c r="U211" s="141"/>
      <c r="V211" s="137"/>
      <c r="W211" s="136"/>
      <c r="Z211" s="116"/>
      <c r="AA211" s="116"/>
      <c r="AC211" s="116"/>
    </row>
    <row r="212" spans="1:29" s="115" customFormat="1" outlineLevel="5" x14ac:dyDescent="0.25">
      <c r="A212" s="229"/>
      <c r="B212" s="146"/>
      <c r="C212" s="151" t="s">
        <v>692</v>
      </c>
      <c r="D212" s="212"/>
      <c r="E212" s="181">
        <f t="shared" si="30"/>
        <v>393.94</v>
      </c>
      <c r="F212" s="25"/>
      <c r="G212" s="25"/>
      <c r="H212" s="25">
        <v>393.94</v>
      </c>
      <c r="I212" s="25"/>
      <c r="J212" s="181">
        <f t="shared" si="28"/>
        <v>393.94</v>
      </c>
      <c r="K212" s="25"/>
      <c r="L212" s="25"/>
      <c r="M212" s="25">
        <v>393.94</v>
      </c>
      <c r="N212" s="25"/>
      <c r="O212" s="181">
        <f t="shared" si="29"/>
        <v>393.94</v>
      </c>
      <c r="P212" s="25"/>
      <c r="Q212" s="25"/>
      <c r="R212" s="25">
        <v>393.94</v>
      </c>
      <c r="S212" s="25"/>
      <c r="T212" s="25">
        <f t="shared" si="27"/>
        <v>100</v>
      </c>
      <c r="U212" s="141"/>
      <c r="V212" s="137"/>
      <c r="W212" s="136"/>
      <c r="Z212" s="116"/>
      <c r="AA212" s="116"/>
      <c r="AC212" s="116"/>
    </row>
    <row r="213" spans="1:29" s="115" customFormat="1" outlineLevel="5" x14ac:dyDescent="0.25">
      <c r="A213" s="229"/>
      <c r="B213" s="146"/>
      <c r="C213" s="151" t="s">
        <v>680</v>
      </c>
      <c r="D213" s="212"/>
      <c r="E213" s="181">
        <f t="shared" si="30"/>
        <v>177.35</v>
      </c>
      <c r="F213" s="25"/>
      <c r="G213" s="25"/>
      <c r="H213" s="25">
        <v>177.35</v>
      </c>
      <c r="I213" s="25"/>
      <c r="J213" s="181">
        <f t="shared" si="28"/>
        <v>177.35</v>
      </c>
      <c r="K213" s="25"/>
      <c r="L213" s="25"/>
      <c r="M213" s="25">
        <v>177.35</v>
      </c>
      <c r="N213" s="25"/>
      <c r="O213" s="181">
        <f t="shared" si="29"/>
        <v>177.35</v>
      </c>
      <c r="P213" s="25"/>
      <c r="Q213" s="25"/>
      <c r="R213" s="25">
        <v>177.35</v>
      </c>
      <c r="S213" s="25"/>
      <c r="T213" s="25">
        <f t="shared" si="27"/>
        <v>100</v>
      </c>
      <c r="U213" s="141"/>
      <c r="V213" s="137"/>
      <c r="W213" s="136"/>
      <c r="Z213" s="116"/>
      <c r="AA213" s="116"/>
      <c r="AC213" s="116"/>
    </row>
    <row r="214" spans="1:29" s="115" customFormat="1" outlineLevel="5" x14ac:dyDescent="0.25">
      <c r="A214" s="229"/>
      <c r="B214" s="146"/>
      <c r="C214" s="151" t="s">
        <v>693</v>
      </c>
      <c r="D214" s="212"/>
      <c r="E214" s="181">
        <f t="shared" si="30"/>
        <v>3000</v>
      </c>
      <c r="F214" s="25"/>
      <c r="G214" s="25"/>
      <c r="H214" s="25">
        <v>3000</v>
      </c>
      <c r="I214" s="25"/>
      <c r="J214" s="181">
        <f t="shared" si="28"/>
        <v>0</v>
      </c>
      <c r="K214" s="25"/>
      <c r="L214" s="25"/>
      <c r="M214" s="25">
        <v>0</v>
      </c>
      <c r="N214" s="25"/>
      <c r="O214" s="181">
        <f t="shared" si="29"/>
        <v>0</v>
      </c>
      <c r="P214" s="25"/>
      <c r="Q214" s="25"/>
      <c r="R214" s="25">
        <v>0</v>
      </c>
      <c r="S214" s="25"/>
      <c r="T214" s="25">
        <f t="shared" si="27"/>
        <v>0</v>
      </c>
      <c r="U214" s="141"/>
      <c r="V214" s="137"/>
      <c r="W214" s="136"/>
      <c r="Z214" s="116"/>
      <c r="AA214" s="116"/>
      <c r="AC214" s="116"/>
    </row>
    <row r="215" spans="1:29" s="115" customFormat="1" outlineLevel="5" x14ac:dyDescent="0.25">
      <c r="A215" s="229"/>
      <c r="B215" s="146"/>
      <c r="C215" s="151" t="s">
        <v>694</v>
      </c>
      <c r="D215" s="212"/>
      <c r="E215" s="181">
        <f t="shared" si="30"/>
        <v>30</v>
      </c>
      <c r="F215" s="25"/>
      <c r="G215" s="25"/>
      <c r="H215" s="25">
        <v>30</v>
      </c>
      <c r="I215" s="25"/>
      <c r="J215" s="181">
        <f t="shared" si="28"/>
        <v>30</v>
      </c>
      <c r="K215" s="25"/>
      <c r="L215" s="25"/>
      <c r="M215" s="25">
        <v>30</v>
      </c>
      <c r="N215" s="25"/>
      <c r="O215" s="181">
        <f t="shared" si="29"/>
        <v>30</v>
      </c>
      <c r="P215" s="25"/>
      <c r="Q215" s="25"/>
      <c r="R215" s="25">
        <v>30</v>
      </c>
      <c r="S215" s="25"/>
      <c r="T215" s="25">
        <f t="shared" si="27"/>
        <v>100</v>
      </c>
      <c r="U215" s="141"/>
      <c r="V215" s="137"/>
      <c r="W215" s="136"/>
      <c r="Z215" s="116"/>
      <c r="AA215" s="116"/>
      <c r="AC215" s="116"/>
    </row>
    <row r="216" spans="1:29" s="115" customFormat="1" outlineLevel="5" x14ac:dyDescent="0.25">
      <c r="A216" s="229"/>
      <c r="B216" s="146"/>
      <c r="C216" s="151" t="s">
        <v>695</v>
      </c>
      <c r="D216" s="212"/>
      <c r="E216" s="181">
        <f t="shared" si="30"/>
        <v>228.06</v>
      </c>
      <c r="F216" s="25"/>
      <c r="G216" s="25"/>
      <c r="H216" s="25">
        <v>228.06</v>
      </c>
      <c r="I216" s="25"/>
      <c r="J216" s="181">
        <f t="shared" si="28"/>
        <v>0</v>
      </c>
      <c r="K216" s="25"/>
      <c r="L216" s="25"/>
      <c r="M216" s="25">
        <v>0</v>
      </c>
      <c r="N216" s="25"/>
      <c r="O216" s="181">
        <f t="shared" si="29"/>
        <v>0</v>
      </c>
      <c r="P216" s="25"/>
      <c r="Q216" s="25"/>
      <c r="R216" s="25">
        <v>0</v>
      </c>
      <c r="S216" s="25"/>
      <c r="T216" s="25">
        <f t="shared" si="27"/>
        <v>0</v>
      </c>
      <c r="U216" s="141"/>
      <c r="V216" s="137"/>
      <c r="W216" s="136"/>
      <c r="Z216" s="116"/>
      <c r="AA216" s="116"/>
      <c r="AC216" s="116"/>
    </row>
    <row r="217" spans="1:29" s="115" customFormat="1" outlineLevel="5" x14ac:dyDescent="0.25">
      <c r="A217" s="228"/>
      <c r="B217" s="146"/>
      <c r="C217" s="151" t="s">
        <v>705</v>
      </c>
      <c r="D217" s="213"/>
      <c r="E217" s="181">
        <f t="shared" si="30"/>
        <v>126.21</v>
      </c>
      <c r="F217" s="25"/>
      <c r="G217" s="25"/>
      <c r="H217" s="25">
        <v>126.21</v>
      </c>
      <c r="I217" s="25"/>
      <c r="J217" s="181">
        <f t="shared" si="28"/>
        <v>126.21</v>
      </c>
      <c r="K217" s="25"/>
      <c r="L217" s="25"/>
      <c r="M217" s="25">
        <v>126.21</v>
      </c>
      <c r="N217" s="25"/>
      <c r="O217" s="181">
        <f t="shared" si="29"/>
        <v>126.21</v>
      </c>
      <c r="P217" s="25"/>
      <c r="Q217" s="25"/>
      <c r="R217" s="25">
        <v>126.21</v>
      </c>
      <c r="S217" s="25"/>
      <c r="T217" s="25">
        <f t="shared" si="27"/>
        <v>100</v>
      </c>
      <c r="U217" s="141"/>
      <c r="V217" s="137"/>
      <c r="W217" s="136"/>
      <c r="Z217" s="116"/>
      <c r="AA217" s="116"/>
      <c r="AC217" s="116"/>
    </row>
    <row r="218" spans="1:29" s="115" customFormat="1" outlineLevel="4" x14ac:dyDescent="0.25">
      <c r="A218" s="227" t="s">
        <v>750</v>
      </c>
      <c r="B218" s="237" t="s">
        <v>696</v>
      </c>
      <c r="C218" s="238"/>
      <c r="D218" s="211" t="s">
        <v>696</v>
      </c>
      <c r="E218" s="181">
        <f t="shared" si="30"/>
        <v>6408.13</v>
      </c>
      <c r="F218" s="25"/>
      <c r="G218" s="184">
        <f>SUM(G219:G225)</f>
        <v>0</v>
      </c>
      <c r="H218" s="184">
        <f>SUM(H219:H225)</f>
        <v>6408.13</v>
      </c>
      <c r="I218" s="25"/>
      <c r="J218" s="181">
        <f t="shared" si="28"/>
        <v>2264.66</v>
      </c>
      <c r="K218" s="25"/>
      <c r="L218" s="184">
        <f>SUM(L219:L225)</f>
        <v>0</v>
      </c>
      <c r="M218" s="184">
        <f>SUM(M219:M225)</f>
        <v>2264.66</v>
      </c>
      <c r="N218" s="25"/>
      <c r="O218" s="181">
        <f t="shared" si="29"/>
        <v>2264.66</v>
      </c>
      <c r="P218" s="25"/>
      <c r="Q218" s="184">
        <f>SUM(Q219:Q225)</f>
        <v>0</v>
      </c>
      <c r="R218" s="184">
        <f>SUM(R219:R225)</f>
        <v>2264.66</v>
      </c>
      <c r="S218" s="25"/>
      <c r="T218" s="25">
        <f t="shared" si="27"/>
        <v>35.340419123831758</v>
      </c>
      <c r="U218" s="141"/>
      <c r="V218" s="137"/>
      <c r="W218" s="136"/>
      <c r="Z218" s="116"/>
      <c r="AA218" s="116"/>
      <c r="AC218" s="116"/>
    </row>
    <row r="219" spans="1:29" s="115" customFormat="1" outlineLevel="5" x14ac:dyDescent="0.25">
      <c r="A219" s="229"/>
      <c r="B219" s="146"/>
      <c r="C219" s="204" t="s">
        <v>680</v>
      </c>
      <c r="D219" s="212"/>
      <c r="E219" s="181">
        <f t="shared" si="30"/>
        <v>272.5</v>
      </c>
      <c r="F219" s="25"/>
      <c r="G219" s="25"/>
      <c r="H219" s="25">
        <v>272.5</v>
      </c>
      <c r="I219" s="25"/>
      <c r="J219" s="181">
        <f t="shared" si="28"/>
        <v>272.5</v>
      </c>
      <c r="K219" s="25"/>
      <c r="L219" s="25"/>
      <c r="M219" s="25">
        <v>272.5</v>
      </c>
      <c r="N219" s="25"/>
      <c r="O219" s="181">
        <f t="shared" si="29"/>
        <v>272.5</v>
      </c>
      <c r="P219" s="25"/>
      <c r="Q219" s="25"/>
      <c r="R219" s="25">
        <v>272.5</v>
      </c>
      <c r="S219" s="25"/>
      <c r="T219" s="25">
        <f t="shared" si="27"/>
        <v>100</v>
      </c>
      <c r="U219" s="141"/>
      <c r="V219" s="137"/>
      <c r="W219" s="136"/>
      <c r="Z219" s="116"/>
      <c r="AA219" s="116"/>
      <c r="AC219" s="116"/>
    </row>
    <row r="220" spans="1:29" s="115" customFormat="1" ht="15" customHeight="1" outlineLevel="5" x14ac:dyDescent="0.25">
      <c r="A220" s="229"/>
      <c r="B220" s="146"/>
      <c r="C220" s="204" t="s">
        <v>681</v>
      </c>
      <c r="D220" s="212"/>
      <c r="E220" s="181">
        <f t="shared" si="30"/>
        <v>510.84</v>
      </c>
      <c r="F220" s="25"/>
      <c r="G220" s="25"/>
      <c r="H220" s="25">
        <v>510.84</v>
      </c>
      <c r="I220" s="25"/>
      <c r="J220" s="181">
        <f t="shared" si="28"/>
        <v>212.23</v>
      </c>
      <c r="K220" s="25"/>
      <c r="L220" s="25"/>
      <c r="M220" s="25">
        <v>212.23</v>
      </c>
      <c r="N220" s="25"/>
      <c r="O220" s="181">
        <f t="shared" si="29"/>
        <v>212.23</v>
      </c>
      <c r="P220" s="25"/>
      <c r="Q220" s="25"/>
      <c r="R220" s="25">
        <v>212.23</v>
      </c>
      <c r="S220" s="25"/>
      <c r="T220" s="25">
        <f t="shared" si="27"/>
        <v>41.545297940646783</v>
      </c>
      <c r="U220" s="141"/>
      <c r="V220" s="137"/>
      <c r="W220" s="136"/>
      <c r="Z220" s="116"/>
      <c r="AA220" s="116"/>
      <c r="AC220" s="116"/>
    </row>
    <row r="221" spans="1:29" s="115" customFormat="1" outlineLevel="5" x14ac:dyDescent="0.25">
      <c r="A221" s="229"/>
      <c r="B221" s="146"/>
      <c r="C221" s="204" t="s">
        <v>697</v>
      </c>
      <c r="D221" s="212"/>
      <c r="E221" s="181">
        <f t="shared" si="30"/>
        <v>954.44</v>
      </c>
      <c r="F221" s="25"/>
      <c r="G221" s="25"/>
      <c r="H221" s="25">
        <v>954.44</v>
      </c>
      <c r="I221" s="25"/>
      <c r="J221" s="181">
        <f t="shared" si="28"/>
        <v>286.33</v>
      </c>
      <c r="K221" s="25"/>
      <c r="L221" s="25"/>
      <c r="M221" s="25">
        <v>286.33</v>
      </c>
      <c r="N221" s="25"/>
      <c r="O221" s="181">
        <f t="shared" si="29"/>
        <v>286.33</v>
      </c>
      <c r="P221" s="25"/>
      <c r="Q221" s="25"/>
      <c r="R221" s="25">
        <v>286.33</v>
      </c>
      <c r="S221" s="25"/>
      <c r="T221" s="25">
        <f t="shared" si="27"/>
        <v>29.999790453040525</v>
      </c>
      <c r="U221" s="141"/>
      <c r="V221" s="137"/>
      <c r="W221" s="136"/>
      <c r="Z221" s="116"/>
      <c r="AA221" s="116"/>
      <c r="AC221" s="116"/>
    </row>
    <row r="222" spans="1:29" s="115" customFormat="1" outlineLevel="5" x14ac:dyDescent="0.25">
      <c r="A222" s="229"/>
      <c r="B222" s="146"/>
      <c r="C222" s="204" t="s">
        <v>682</v>
      </c>
      <c r="D222" s="212"/>
      <c r="E222" s="181">
        <f t="shared" si="30"/>
        <v>912.46</v>
      </c>
      <c r="F222" s="25"/>
      <c r="G222" s="25"/>
      <c r="H222" s="25">
        <v>912.46</v>
      </c>
      <c r="I222" s="25"/>
      <c r="J222" s="181">
        <f t="shared" si="28"/>
        <v>273.74</v>
      </c>
      <c r="K222" s="25"/>
      <c r="L222" s="25"/>
      <c r="M222" s="25">
        <v>273.74</v>
      </c>
      <c r="N222" s="25"/>
      <c r="O222" s="181">
        <f t="shared" si="29"/>
        <v>273.74</v>
      </c>
      <c r="P222" s="25"/>
      <c r="Q222" s="25"/>
      <c r="R222" s="25">
        <v>273.74</v>
      </c>
      <c r="S222" s="25"/>
      <c r="T222" s="25">
        <f t="shared" si="27"/>
        <v>30.000219187690419</v>
      </c>
      <c r="U222" s="141"/>
      <c r="V222" s="137"/>
      <c r="W222" s="136"/>
      <c r="Z222" s="116"/>
      <c r="AA222" s="116"/>
      <c r="AC222" s="116"/>
    </row>
    <row r="223" spans="1:29" s="115" customFormat="1" outlineLevel="5" x14ac:dyDescent="0.25">
      <c r="A223" s="229"/>
      <c r="B223" s="146"/>
      <c r="C223" s="204" t="s">
        <v>698</v>
      </c>
      <c r="D223" s="212"/>
      <c r="E223" s="181">
        <f t="shared" si="30"/>
        <v>625.75</v>
      </c>
      <c r="F223" s="25"/>
      <c r="G223" s="25"/>
      <c r="H223" s="25">
        <v>625.75</v>
      </c>
      <c r="I223" s="25"/>
      <c r="J223" s="181">
        <f t="shared" si="28"/>
        <v>187.72</v>
      </c>
      <c r="K223" s="25"/>
      <c r="L223" s="25"/>
      <c r="M223" s="25">
        <v>187.72</v>
      </c>
      <c r="N223" s="25"/>
      <c r="O223" s="181">
        <f t="shared" si="29"/>
        <v>187.72</v>
      </c>
      <c r="P223" s="25"/>
      <c r="Q223" s="25"/>
      <c r="R223" s="25">
        <v>187.72</v>
      </c>
      <c r="S223" s="25"/>
      <c r="T223" s="25">
        <f t="shared" si="27"/>
        <v>29.999200958849382</v>
      </c>
      <c r="U223" s="141"/>
      <c r="V223" s="137"/>
      <c r="W223" s="136"/>
      <c r="Z223" s="116"/>
      <c r="AA223" s="116"/>
      <c r="AC223" s="116"/>
    </row>
    <row r="224" spans="1:29" s="115" customFormat="1" outlineLevel="5" x14ac:dyDescent="0.25">
      <c r="A224" s="229"/>
      <c r="B224" s="146"/>
      <c r="C224" s="204" t="s">
        <v>699</v>
      </c>
      <c r="D224" s="212"/>
      <c r="E224" s="181">
        <f t="shared" si="30"/>
        <v>3000</v>
      </c>
      <c r="F224" s="25"/>
      <c r="G224" s="25"/>
      <c r="H224" s="25">
        <v>3000</v>
      </c>
      <c r="I224" s="25"/>
      <c r="J224" s="181">
        <f t="shared" si="28"/>
        <v>900</v>
      </c>
      <c r="K224" s="25"/>
      <c r="L224" s="25"/>
      <c r="M224" s="25">
        <v>900</v>
      </c>
      <c r="N224" s="25"/>
      <c r="O224" s="181">
        <f t="shared" si="29"/>
        <v>900</v>
      </c>
      <c r="P224" s="25"/>
      <c r="Q224" s="25"/>
      <c r="R224" s="25">
        <v>900</v>
      </c>
      <c r="S224" s="25"/>
      <c r="T224" s="25">
        <f t="shared" si="27"/>
        <v>30</v>
      </c>
      <c r="U224" s="141"/>
      <c r="V224" s="137"/>
      <c r="W224" s="136"/>
      <c r="Z224" s="116"/>
      <c r="AA224" s="116"/>
      <c r="AC224" s="116"/>
    </row>
    <row r="225" spans="1:29" s="115" customFormat="1" outlineLevel="5" x14ac:dyDescent="0.25">
      <c r="A225" s="228"/>
      <c r="B225" s="146"/>
      <c r="C225" s="151" t="s">
        <v>705</v>
      </c>
      <c r="D225" s="213"/>
      <c r="E225" s="181">
        <f t="shared" si="30"/>
        <v>132.13999999999999</v>
      </c>
      <c r="F225" s="25"/>
      <c r="G225" s="25"/>
      <c r="H225" s="25">
        <v>132.13999999999999</v>
      </c>
      <c r="I225" s="25"/>
      <c r="J225" s="181">
        <f t="shared" si="28"/>
        <v>132.13999999999999</v>
      </c>
      <c r="K225" s="25"/>
      <c r="L225" s="25"/>
      <c r="M225" s="25">
        <v>132.13999999999999</v>
      </c>
      <c r="N225" s="25"/>
      <c r="O225" s="181">
        <f t="shared" si="29"/>
        <v>132.13999999999999</v>
      </c>
      <c r="P225" s="25"/>
      <c r="Q225" s="25"/>
      <c r="R225" s="25">
        <v>132.13999999999999</v>
      </c>
      <c r="S225" s="25"/>
      <c r="T225" s="25">
        <f t="shared" si="27"/>
        <v>100</v>
      </c>
      <c r="U225" s="141"/>
      <c r="V225" s="137"/>
      <c r="W225" s="136"/>
      <c r="Z225" s="116"/>
      <c r="AA225" s="116"/>
      <c r="AC225" s="116"/>
    </row>
    <row r="226" spans="1:29" s="115" customFormat="1" outlineLevel="4" x14ac:dyDescent="0.25">
      <c r="A226" s="227" t="s">
        <v>751</v>
      </c>
      <c r="B226" s="237" t="s">
        <v>700</v>
      </c>
      <c r="C226" s="238"/>
      <c r="D226" s="211" t="s">
        <v>700</v>
      </c>
      <c r="E226" s="181">
        <f t="shared" si="30"/>
        <v>2996.29</v>
      </c>
      <c r="F226" s="25"/>
      <c r="G226" s="184">
        <f>SUM(G227:G230)</f>
        <v>0</v>
      </c>
      <c r="H226" s="184">
        <f>SUM(H227:H230)</f>
        <v>2996.29</v>
      </c>
      <c r="I226" s="25"/>
      <c r="J226" s="181">
        <f t="shared" si="28"/>
        <v>2996.29</v>
      </c>
      <c r="K226" s="25"/>
      <c r="L226" s="184">
        <f>SUM(L227:L230)</f>
        <v>0</v>
      </c>
      <c r="M226" s="184">
        <f>SUM(M227:M230)</f>
        <v>2996.29</v>
      </c>
      <c r="N226" s="25"/>
      <c r="O226" s="181">
        <f t="shared" si="29"/>
        <v>2996.29</v>
      </c>
      <c r="P226" s="25"/>
      <c r="Q226" s="184">
        <f>SUM(Q227:Q230)</f>
        <v>0</v>
      </c>
      <c r="R226" s="184">
        <f>SUM(R227:R230)</f>
        <v>2996.29</v>
      </c>
      <c r="S226" s="25"/>
      <c r="T226" s="25">
        <f t="shared" si="27"/>
        <v>100</v>
      </c>
      <c r="U226" s="141"/>
      <c r="V226" s="137"/>
      <c r="W226" s="136"/>
      <c r="Z226" s="116"/>
      <c r="AA226" s="116"/>
      <c r="AC226" s="116"/>
    </row>
    <row r="227" spans="1:29" s="115" customFormat="1" outlineLevel="5" x14ac:dyDescent="0.25">
      <c r="A227" s="229"/>
      <c r="B227" s="146"/>
      <c r="C227" s="204" t="s">
        <v>680</v>
      </c>
      <c r="D227" s="212"/>
      <c r="E227" s="181">
        <f t="shared" si="30"/>
        <v>185.6</v>
      </c>
      <c r="F227" s="25"/>
      <c r="G227" s="25"/>
      <c r="H227" s="25">
        <v>185.6</v>
      </c>
      <c r="I227" s="25"/>
      <c r="J227" s="181">
        <f t="shared" si="28"/>
        <v>185.6</v>
      </c>
      <c r="K227" s="25"/>
      <c r="L227" s="25"/>
      <c r="M227" s="25">
        <v>185.6</v>
      </c>
      <c r="N227" s="25"/>
      <c r="O227" s="181">
        <f t="shared" si="29"/>
        <v>185.6</v>
      </c>
      <c r="P227" s="25"/>
      <c r="Q227" s="25"/>
      <c r="R227" s="25">
        <v>185.6</v>
      </c>
      <c r="S227" s="25"/>
      <c r="T227" s="25">
        <f t="shared" si="27"/>
        <v>100</v>
      </c>
      <c r="U227" s="141"/>
      <c r="V227" s="137"/>
      <c r="W227" s="136"/>
      <c r="Z227" s="116"/>
      <c r="AA227" s="116"/>
      <c r="AC227" s="116"/>
    </row>
    <row r="228" spans="1:29" s="115" customFormat="1" outlineLevel="5" x14ac:dyDescent="0.25">
      <c r="A228" s="229"/>
      <c r="B228" s="146"/>
      <c r="C228" s="204" t="s">
        <v>701</v>
      </c>
      <c r="D228" s="212"/>
      <c r="E228" s="181">
        <f t="shared" si="30"/>
        <v>118</v>
      </c>
      <c r="F228" s="25"/>
      <c r="G228" s="25"/>
      <c r="H228" s="25">
        <v>118</v>
      </c>
      <c r="I228" s="25"/>
      <c r="J228" s="181">
        <f t="shared" si="28"/>
        <v>118</v>
      </c>
      <c r="K228" s="25"/>
      <c r="L228" s="25"/>
      <c r="M228" s="25">
        <v>118</v>
      </c>
      <c r="N228" s="25"/>
      <c r="O228" s="181">
        <f t="shared" si="29"/>
        <v>118</v>
      </c>
      <c r="P228" s="25"/>
      <c r="Q228" s="25"/>
      <c r="R228" s="25">
        <v>118</v>
      </c>
      <c r="S228" s="25"/>
      <c r="T228" s="25">
        <f t="shared" si="27"/>
        <v>100</v>
      </c>
      <c r="U228" s="141"/>
      <c r="V228" s="137"/>
      <c r="W228" s="136"/>
      <c r="Z228" s="116"/>
      <c r="AA228" s="116"/>
      <c r="AC228" s="116"/>
    </row>
    <row r="229" spans="1:29" s="115" customFormat="1" outlineLevel="5" x14ac:dyDescent="0.25">
      <c r="A229" s="229"/>
      <c r="B229" s="146"/>
      <c r="C229" s="204" t="s">
        <v>702</v>
      </c>
      <c r="D229" s="212"/>
      <c r="E229" s="181">
        <f t="shared" si="30"/>
        <v>2520</v>
      </c>
      <c r="F229" s="25"/>
      <c r="G229" s="25"/>
      <c r="H229" s="25">
        <v>2520</v>
      </c>
      <c r="I229" s="25"/>
      <c r="J229" s="181">
        <f t="shared" si="28"/>
        <v>2520</v>
      </c>
      <c r="K229" s="25"/>
      <c r="L229" s="25"/>
      <c r="M229" s="25">
        <v>2520</v>
      </c>
      <c r="N229" s="25"/>
      <c r="O229" s="181">
        <f t="shared" si="29"/>
        <v>2520</v>
      </c>
      <c r="P229" s="25"/>
      <c r="Q229" s="25"/>
      <c r="R229" s="25">
        <v>2520</v>
      </c>
      <c r="S229" s="25"/>
      <c r="T229" s="25">
        <f t="shared" si="27"/>
        <v>100</v>
      </c>
      <c r="U229" s="141"/>
      <c r="V229" s="137"/>
      <c r="W229" s="136"/>
      <c r="Z229" s="116"/>
      <c r="AA229" s="116"/>
      <c r="AC229" s="116"/>
    </row>
    <row r="230" spans="1:29" s="115" customFormat="1" outlineLevel="5" x14ac:dyDescent="0.25">
      <c r="A230" s="228"/>
      <c r="B230" s="146"/>
      <c r="C230" s="204" t="s">
        <v>705</v>
      </c>
      <c r="D230" s="213"/>
      <c r="E230" s="181">
        <f t="shared" si="30"/>
        <v>172.69</v>
      </c>
      <c r="F230" s="25"/>
      <c r="G230" s="25"/>
      <c r="H230" s="25">
        <v>172.69</v>
      </c>
      <c r="I230" s="25"/>
      <c r="J230" s="181">
        <f t="shared" si="28"/>
        <v>172.69</v>
      </c>
      <c r="K230" s="25"/>
      <c r="L230" s="25"/>
      <c r="M230" s="25">
        <v>172.69</v>
      </c>
      <c r="N230" s="25"/>
      <c r="O230" s="181">
        <f t="shared" si="29"/>
        <v>172.69</v>
      </c>
      <c r="P230" s="25"/>
      <c r="Q230" s="25"/>
      <c r="R230" s="25">
        <v>172.69</v>
      </c>
      <c r="S230" s="25"/>
      <c r="T230" s="25">
        <f t="shared" si="27"/>
        <v>100</v>
      </c>
      <c r="U230" s="141"/>
      <c r="V230" s="137"/>
      <c r="W230" s="136"/>
      <c r="Z230" s="116"/>
      <c r="AA230" s="116"/>
      <c r="AC230" s="116"/>
    </row>
    <row r="231" spans="1:29" s="115" customFormat="1" outlineLevel="4" x14ac:dyDescent="0.25">
      <c r="A231" s="227" t="s">
        <v>752</v>
      </c>
      <c r="B231" s="237" t="s">
        <v>703</v>
      </c>
      <c r="C231" s="238"/>
      <c r="D231" s="211" t="s">
        <v>703</v>
      </c>
      <c r="E231" s="181">
        <f t="shared" si="30"/>
        <v>1415.96</v>
      </c>
      <c r="F231" s="25"/>
      <c r="G231" s="184">
        <f>SUM(G232:G234)</f>
        <v>0</v>
      </c>
      <c r="H231" s="184">
        <f>SUM(H232:H234)</f>
        <v>1415.96</v>
      </c>
      <c r="I231" s="25"/>
      <c r="J231" s="181">
        <f t="shared" si="28"/>
        <v>520</v>
      </c>
      <c r="K231" s="25"/>
      <c r="L231" s="184">
        <f>SUM(L232:L234)</f>
        <v>0</v>
      </c>
      <c r="M231" s="184">
        <f>SUM(M232:M234)</f>
        <v>520</v>
      </c>
      <c r="N231" s="25"/>
      <c r="O231" s="181">
        <f t="shared" si="29"/>
        <v>520</v>
      </c>
      <c r="P231" s="25"/>
      <c r="Q231" s="184">
        <f>SUM(Q232:Q234)</f>
        <v>0</v>
      </c>
      <c r="R231" s="184">
        <f>SUM(R232:R234)</f>
        <v>520</v>
      </c>
      <c r="S231" s="25"/>
      <c r="T231" s="25">
        <f t="shared" si="27"/>
        <v>36.72420124862284</v>
      </c>
      <c r="U231" s="141"/>
      <c r="V231" s="137"/>
      <c r="W231" s="136"/>
      <c r="Z231" s="116"/>
      <c r="AA231" s="116"/>
      <c r="AC231" s="116"/>
    </row>
    <row r="232" spans="1:29" s="115" customFormat="1" outlineLevel="5" x14ac:dyDescent="0.25">
      <c r="A232" s="229"/>
      <c r="B232" s="146"/>
      <c r="C232" s="204" t="s">
        <v>680</v>
      </c>
      <c r="D232" s="212"/>
      <c r="E232" s="181">
        <f t="shared" si="30"/>
        <v>170</v>
      </c>
      <c r="F232" s="25"/>
      <c r="G232" s="25"/>
      <c r="H232" s="25">
        <v>170</v>
      </c>
      <c r="I232" s="25"/>
      <c r="J232" s="181">
        <f t="shared" si="28"/>
        <v>170</v>
      </c>
      <c r="K232" s="25"/>
      <c r="L232" s="25"/>
      <c r="M232" s="25">
        <v>170</v>
      </c>
      <c r="N232" s="25"/>
      <c r="O232" s="181">
        <f t="shared" si="29"/>
        <v>170</v>
      </c>
      <c r="P232" s="25"/>
      <c r="Q232" s="25"/>
      <c r="R232" s="25">
        <v>170</v>
      </c>
      <c r="S232" s="25"/>
      <c r="T232" s="25">
        <f t="shared" si="27"/>
        <v>100</v>
      </c>
      <c r="U232" s="141"/>
      <c r="V232" s="137"/>
      <c r="W232" s="136"/>
      <c r="Z232" s="116"/>
      <c r="AA232" s="116"/>
      <c r="AC232" s="116"/>
    </row>
    <row r="233" spans="1:29" s="115" customFormat="1" outlineLevel="5" x14ac:dyDescent="0.25">
      <c r="A233" s="229"/>
      <c r="B233" s="146"/>
      <c r="C233" s="204" t="s">
        <v>689</v>
      </c>
      <c r="D233" s="212"/>
      <c r="E233" s="181">
        <f t="shared" si="30"/>
        <v>1163.1600000000001</v>
      </c>
      <c r="F233" s="25"/>
      <c r="G233" s="25"/>
      <c r="H233" s="25">
        <v>1163.1600000000001</v>
      </c>
      <c r="I233" s="25"/>
      <c r="J233" s="181">
        <f t="shared" si="28"/>
        <v>350</v>
      </c>
      <c r="K233" s="25"/>
      <c r="L233" s="25"/>
      <c r="M233" s="25">
        <v>350</v>
      </c>
      <c r="N233" s="25"/>
      <c r="O233" s="181">
        <f t="shared" si="29"/>
        <v>350</v>
      </c>
      <c r="P233" s="25"/>
      <c r="Q233" s="25"/>
      <c r="R233" s="25">
        <v>350</v>
      </c>
      <c r="S233" s="25"/>
      <c r="T233" s="25">
        <f t="shared" si="27"/>
        <v>30.09044327521579</v>
      </c>
      <c r="U233" s="141"/>
      <c r="V233" s="137"/>
      <c r="W233" s="136"/>
      <c r="Z233" s="116"/>
      <c r="AA233" s="116"/>
      <c r="AC233" s="116"/>
    </row>
    <row r="234" spans="1:29" s="115" customFormat="1" outlineLevel="5" x14ac:dyDescent="0.25">
      <c r="A234" s="228"/>
      <c r="B234" s="146"/>
      <c r="C234" s="204" t="s">
        <v>705</v>
      </c>
      <c r="D234" s="213"/>
      <c r="E234" s="181">
        <f t="shared" si="30"/>
        <v>82.8</v>
      </c>
      <c r="F234" s="25"/>
      <c r="G234" s="25"/>
      <c r="H234" s="25">
        <v>82.8</v>
      </c>
      <c r="I234" s="25"/>
      <c r="J234" s="181">
        <f t="shared" si="28"/>
        <v>0</v>
      </c>
      <c r="K234" s="25"/>
      <c r="L234" s="25"/>
      <c r="M234" s="25">
        <v>0</v>
      </c>
      <c r="N234" s="25"/>
      <c r="O234" s="181">
        <f t="shared" si="29"/>
        <v>0</v>
      </c>
      <c r="P234" s="25"/>
      <c r="Q234" s="25"/>
      <c r="R234" s="25">
        <v>0</v>
      </c>
      <c r="S234" s="25"/>
      <c r="T234" s="25">
        <f t="shared" si="27"/>
        <v>0</v>
      </c>
      <c r="U234" s="141"/>
      <c r="V234" s="137"/>
      <c r="W234" s="136"/>
      <c r="Z234" s="116"/>
      <c r="AA234" s="116"/>
      <c r="AC234" s="116"/>
    </row>
    <row r="235" spans="1:29" s="115" customFormat="1" outlineLevel="4" x14ac:dyDescent="0.25">
      <c r="A235" s="227" t="s">
        <v>753</v>
      </c>
      <c r="B235" s="233" t="s">
        <v>704</v>
      </c>
      <c r="C235" s="234"/>
      <c r="D235" s="211" t="s">
        <v>704</v>
      </c>
      <c r="E235" s="181">
        <f t="shared" si="30"/>
        <v>1195.3800000000001</v>
      </c>
      <c r="F235" s="25"/>
      <c r="G235" s="184">
        <f>SUM(G236:G238)</f>
        <v>0</v>
      </c>
      <c r="H235" s="184">
        <f>SUM(H236:H238)</f>
        <v>1195.3800000000001</v>
      </c>
      <c r="I235" s="25"/>
      <c r="J235" s="181">
        <f t="shared" si="28"/>
        <v>1195.3800000000001</v>
      </c>
      <c r="K235" s="25"/>
      <c r="L235" s="184">
        <f>SUM(L236:L238)</f>
        <v>0</v>
      </c>
      <c r="M235" s="184">
        <f>SUM(M236:M238)</f>
        <v>1195.3800000000001</v>
      </c>
      <c r="N235" s="25"/>
      <c r="O235" s="181">
        <f t="shared" si="29"/>
        <v>1195.3800000000001</v>
      </c>
      <c r="P235" s="25"/>
      <c r="Q235" s="184">
        <f>SUM(Q236:Q238)</f>
        <v>0</v>
      </c>
      <c r="R235" s="184">
        <f>SUM(R236:R238)</f>
        <v>1195.3800000000001</v>
      </c>
      <c r="S235" s="25"/>
      <c r="T235" s="25">
        <f t="shared" si="27"/>
        <v>100</v>
      </c>
      <c r="U235" s="141"/>
      <c r="V235" s="137"/>
      <c r="W235" s="136"/>
      <c r="Z235" s="116"/>
      <c r="AA235" s="116"/>
      <c r="AC235" s="116"/>
    </row>
    <row r="236" spans="1:29" s="115" customFormat="1" ht="15.75" customHeight="1" outlineLevel="5" x14ac:dyDescent="0.25">
      <c r="A236" s="229"/>
      <c r="B236" s="146"/>
      <c r="C236" s="204" t="s">
        <v>680</v>
      </c>
      <c r="D236" s="212"/>
      <c r="E236" s="181">
        <f t="shared" si="30"/>
        <v>263.35000000000002</v>
      </c>
      <c r="F236" s="25"/>
      <c r="G236" s="25"/>
      <c r="H236" s="25">
        <v>263.35000000000002</v>
      </c>
      <c r="I236" s="25"/>
      <c r="J236" s="181">
        <f t="shared" si="28"/>
        <v>263.35000000000002</v>
      </c>
      <c r="K236" s="25"/>
      <c r="L236" s="25"/>
      <c r="M236" s="25">
        <v>263.35000000000002</v>
      </c>
      <c r="N236" s="25"/>
      <c r="O236" s="181">
        <f t="shared" si="29"/>
        <v>263.35000000000002</v>
      </c>
      <c r="P236" s="25"/>
      <c r="Q236" s="25"/>
      <c r="R236" s="25">
        <v>263.35000000000002</v>
      </c>
      <c r="S236" s="25"/>
      <c r="T236" s="25">
        <f t="shared" si="27"/>
        <v>100</v>
      </c>
      <c r="U236" s="141"/>
      <c r="V236" s="137"/>
      <c r="W236" s="136"/>
      <c r="Z236" s="116"/>
      <c r="AA236" s="116"/>
      <c r="AC236" s="116"/>
    </row>
    <row r="237" spans="1:29" s="115" customFormat="1" outlineLevel="5" x14ac:dyDescent="0.25">
      <c r="A237" s="229"/>
      <c r="B237" s="146"/>
      <c r="C237" s="204" t="s">
        <v>702</v>
      </c>
      <c r="D237" s="212"/>
      <c r="E237" s="181">
        <f t="shared" si="30"/>
        <v>829.59</v>
      </c>
      <c r="F237" s="25"/>
      <c r="G237" s="25"/>
      <c r="H237" s="25">
        <v>829.59</v>
      </c>
      <c r="I237" s="25"/>
      <c r="J237" s="181">
        <f t="shared" si="28"/>
        <v>829.59</v>
      </c>
      <c r="K237" s="25"/>
      <c r="L237" s="25"/>
      <c r="M237" s="25">
        <v>829.59</v>
      </c>
      <c r="N237" s="25"/>
      <c r="O237" s="181">
        <f t="shared" si="29"/>
        <v>829.59</v>
      </c>
      <c r="P237" s="25"/>
      <c r="Q237" s="25"/>
      <c r="R237" s="25">
        <v>829.59</v>
      </c>
      <c r="S237" s="25"/>
      <c r="T237" s="25">
        <f t="shared" si="27"/>
        <v>100</v>
      </c>
      <c r="U237" s="141"/>
      <c r="V237" s="137"/>
      <c r="W237" s="136"/>
      <c r="Z237" s="116"/>
      <c r="AA237" s="116"/>
      <c r="AC237" s="116"/>
    </row>
    <row r="238" spans="1:29" s="115" customFormat="1" outlineLevel="5" x14ac:dyDescent="0.25">
      <c r="A238" s="228"/>
      <c r="B238" s="146"/>
      <c r="C238" s="204" t="s">
        <v>705</v>
      </c>
      <c r="D238" s="213"/>
      <c r="E238" s="181">
        <f t="shared" si="30"/>
        <v>102.44</v>
      </c>
      <c r="F238" s="25"/>
      <c r="G238" s="25"/>
      <c r="H238" s="25">
        <v>102.44</v>
      </c>
      <c r="I238" s="25"/>
      <c r="J238" s="181">
        <f t="shared" si="28"/>
        <v>102.44</v>
      </c>
      <c r="K238" s="25"/>
      <c r="L238" s="25"/>
      <c r="M238" s="25">
        <v>102.44</v>
      </c>
      <c r="N238" s="25"/>
      <c r="O238" s="181">
        <f t="shared" si="29"/>
        <v>102.44</v>
      </c>
      <c r="P238" s="25"/>
      <c r="Q238" s="25"/>
      <c r="R238" s="25">
        <v>102.44</v>
      </c>
      <c r="S238" s="25"/>
      <c r="T238" s="25">
        <f t="shared" si="27"/>
        <v>100</v>
      </c>
      <c r="U238" s="141"/>
      <c r="V238" s="137"/>
      <c r="W238" s="136"/>
      <c r="Z238" s="116"/>
      <c r="AA238" s="116"/>
      <c r="AC238" s="116"/>
    </row>
    <row r="239" spans="1:29" s="115" customFormat="1" outlineLevel="4" x14ac:dyDescent="0.25">
      <c r="A239" s="227" t="s">
        <v>754</v>
      </c>
      <c r="B239" s="233" t="s">
        <v>706</v>
      </c>
      <c r="C239" s="234"/>
      <c r="D239" s="211" t="s">
        <v>706</v>
      </c>
      <c r="E239" s="181">
        <f t="shared" si="30"/>
        <v>12814.08</v>
      </c>
      <c r="F239" s="25"/>
      <c r="G239" s="184">
        <f>SUM(G240:G245)</f>
        <v>0</v>
      </c>
      <c r="H239" s="184">
        <f>SUM(H240:H245)</f>
        <v>12814.08</v>
      </c>
      <c r="I239" s="25"/>
      <c r="J239" s="181">
        <f t="shared" si="28"/>
        <v>8769.8499999999985</v>
      </c>
      <c r="K239" s="25"/>
      <c r="L239" s="184">
        <f>SUM(L240:L245)</f>
        <v>0</v>
      </c>
      <c r="M239" s="184">
        <f>SUM(M240:M245)</f>
        <v>8769.8499999999985</v>
      </c>
      <c r="N239" s="25"/>
      <c r="O239" s="181">
        <f t="shared" si="29"/>
        <v>8769.8499999999985</v>
      </c>
      <c r="P239" s="25"/>
      <c r="Q239" s="184">
        <f>SUM(Q240:Q245)</f>
        <v>0</v>
      </c>
      <c r="R239" s="184">
        <f>SUM(R240:R245)</f>
        <v>8769.8499999999985</v>
      </c>
      <c r="S239" s="25"/>
      <c r="T239" s="25">
        <f t="shared" si="27"/>
        <v>68.439170037958235</v>
      </c>
      <c r="U239" s="141"/>
      <c r="V239" s="137"/>
      <c r="W239" s="136"/>
      <c r="Z239" s="116"/>
      <c r="AA239" s="116"/>
      <c r="AC239" s="116"/>
    </row>
    <row r="240" spans="1:29" s="115" customFormat="1" ht="15.75" customHeight="1" outlineLevel="5" x14ac:dyDescent="0.25">
      <c r="A240" s="229"/>
      <c r="B240" s="146"/>
      <c r="C240" s="204" t="s">
        <v>702</v>
      </c>
      <c r="D240" s="212"/>
      <c r="E240" s="181">
        <f t="shared" si="30"/>
        <v>2270.25</v>
      </c>
      <c r="F240" s="25"/>
      <c r="G240" s="25"/>
      <c r="H240" s="25">
        <v>2270.25</v>
      </c>
      <c r="I240" s="25"/>
      <c r="J240" s="181">
        <f t="shared" si="28"/>
        <v>2270.25</v>
      </c>
      <c r="K240" s="25"/>
      <c r="L240" s="25"/>
      <c r="M240" s="25">
        <v>2270.25</v>
      </c>
      <c r="N240" s="25"/>
      <c r="O240" s="181">
        <f t="shared" si="29"/>
        <v>2270.25</v>
      </c>
      <c r="P240" s="25"/>
      <c r="Q240" s="25"/>
      <c r="R240" s="25">
        <v>2270.25</v>
      </c>
      <c r="S240" s="25"/>
      <c r="T240" s="25">
        <f t="shared" si="27"/>
        <v>100</v>
      </c>
      <c r="U240" s="141"/>
      <c r="V240" s="137"/>
      <c r="W240" s="136"/>
      <c r="Z240" s="116"/>
      <c r="AA240" s="116"/>
      <c r="AC240" s="116"/>
    </row>
    <row r="241" spans="1:29" s="115" customFormat="1" outlineLevel="5" x14ac:dyDescent="0.25">
      <c r="A241" s="229"/>
      <c r="B241" s="146"/>
      <c r="C241" s="204" t="s">
        <v>697</v>
      </c>
      <c r="D241" s="212"/>
      <c r="E241" s="181">
        <f t="shared" si="30"/>
        <v>500</v>
      </c>
      <c r="F241" s="25"/>
      <c r="G241" s="25"/>
      <c r="H241" s="25">
        <v>500</v>
      </c>
      <c r="I241" s="25"/>
      <c r="J241" s="181">
        <f t="shared" si="28"/>
        <v>150</v>
      </c>
      <c r="K241" s="25"/>
      <c r="L241" s="25"/>
      <c r="M241" s="25">
        <v>150</v>
      </c>
      <c r="N241" s="25"/>
      <c r="O241" s="181">
        <f t="shared" si="29"/>
        <v>150</v>
      </c>
      <c r="P241" s="25"/>
      <c r="Q241" s="25"/>
      <c r="R241" s="25">
        <v>150</v>
      </c>
      <c r="S241" s="25"/>
      <c r="T241" s="25">
        <f t="shared" si="27"/>
        <v>30</v>
      </c>
      <c r="U241" s="141"/>
      <c r="V241" s="137"/>
      <c r="W241" s="136"/>
      <c r="Z241" s="116"/>
      <c r="AA241" s="116"/>
      <c r="AC241" s="116"/>
    </row>
    <row r="242" spans="1:29" s="115" customFormat="1" outlineLevel="5" x14ac:dyDescent="0.25">
      <c r="A242" s="229"/>
      <c r="B242" s="146"/>
      <c r="C242" s="204" t="s">
        <v>680</v>
      </c>
      <c r="D242" s="212"/>
      <c r="E242" s="181">
        <f t="shared" si="30"/>
        <v>148.5</v>
      </c>
      <c r="F242" s="25"/>
      <c r="G242" s="25"/>
      <c r="H242" s="25">
        <v>148.5</v>
      </c>
      <c r="I242" s="25"/>
      <c r="J242" s="181">
        <f t="shared" si="28"/>
        <v>148.5</v>
      </c>
      <c r="K242" s="25"/>
      <c r="L242" s="25"/>
      <c r="M242" s="25">
        <v>148.5</v>
      </c>
      <c r="N242" s="25"/>
      <c r="O242" s="181">
        <f t="shared" si="29"/>
        <v>148.5</v>
      </c>
      <c r="P242" s="25"/>
      <c r="Q242" s="25"/>
      <c r="R242" s="25">
        <v>148.5</v>
      </c>
      <c r="S242" s="25"/>
      <c r="T242" s="25">
        <f t="shared" si="27"/>
        <v>100</v>
      </c>
      <c r="U242" s="141"/>
      <c r="V242" s="137"/>
      <c r="W242" s="136"/>
      <c r="Z242" s="116"/>
      <c r="AA242" s="116"/>
      <c r="AC242" s="116"/>
    </row>
    <row r="243" spans="1:29" s="115" customFormat="1" outlineLevel="5" x14ac:dyDescent="0.25">
      <c r="A243" s="229"/>
      <c r="B243" s="146"/>
      <c r="C243" s="204" t="s">
        <v>682</v>
      </c>
      <c r="D243" s="212"/>
      <c r="E243" s="181">
        <f t="shared" si="30"/>
        <v>9443.41</v>
      </c>
      <c r="F243" s="25"/>
      <c r="G243" s="25"/>
      <c r="H243" s="25">
        <v>9443.41</v>
      </c>
      <c r="I243" s="25"/>
      <c r="J243" s="181">
        <f t="shared" si="28"/>
        <v>5995.48</v>
      </c>
      <c r="K243" s="25"/>
      <c r="L243" s="25"/>
      <c r="M243" s="25">
        <v>5995.48</v>
      </c>
      <c r="N243" s="25"/>
      <c r="O243" s="181">
        <f t="shared" si="29"/>
        <v>5995.48</v>
      </c>
      <c r="P243" s="25"/>
      <c r="Q243" s="25"/>
      <c r="R243" s="25">
        <v>5995.48</v>
      </c>
      <c r="S243" s="25"/>
      <c r="T243" s="25">
        <f t="shared" si="27"/>
        <v>63.488506799980094</v>
      </c>
      <c r="U243" s="141"/>
      <c r="V243" s="137"/>
      <c r="W243" s="136"/>
      <c r="Z243" s="116"/>
      <c r="AA243" s="116"/>
      <c r="AC243" s="116"/>
    </row>
    <row r="244" spans="1:29" s="115" customFormat="1" outlineLevel="5" x14ac:dyDescent="0.25">
      <c r="A244" s="229"/>
      <c r="B244" s="146"/>
      <c r="C244" s="204" t="s">
        <v>707</v>
      </c>
      <c r="D244" s="212"/>
      <c r="E244" s="181">
        <f t="shared" si="30"/>
        <v>9.9</v>
      </c>
      <c r="F244" s="25"/>
      <c r="G244" s="25"/>
      <c r="H244" s="25">
        <v>9.9</v>
      </c>
      <c r="I244" s="25"/>
      <c r="J244" s="181">
        <f t="shared" si="28"/>
        <v>9.9</v>
      </c>
      <c r="K244" s="25"/>
      <c r="L244" s="25"/>
      <c r="M244" s="25">
        <v>9.9</v>
      </c>
      <c r="N244" s="25"/>
      <c r="O244" s="181">
        <f t="shared" si="29"/>
        <v>9.9</v>
      </c>
      <c r="P244" s="25"/>
      <c r="Q244" s="25"/>
      <c r="R244" s="25">
        <v>9.9</v>
      </c>
      <c r="S244" s="25"/>
      <c r="T244" s="25">
        <f t="shared" si="27"/>
        <v>100</v>
      </c>
      <c r="U244" s="141"/>
      <c r="V244" s="137"/>
      <c r="W244" s="136"/>
      <c r="Z244" s="116"/>
      <c r="AA244" s="116"/>
      <c r="AC244" s="116"/>
    </row>
    <row r="245" spans="1:29" s="115" customFormat="1" outlineLevel="5" x14ac:dyDescent="0.25">
      <c r="A245" s="228"/>
      <c r="B245" s="146"/>
      <c r="C245" s="204" t="s">
        <v>705</v>
      </c>
      <c r="D245" s="213"/>
      <c r="E245" s="181">
        <f t="shared" si="30"/>
        <v>442.02</v>
      </c>
      <c r="F245" s="25"/>
      <c r="G245" s="25"/>
      <c r="H245" s="25">
        <v>442.02</v>
      </c>
      <c r="I245" s="25"/>
      <c r="J245" s="181">
        <f t="shared" si="28"/>
        <v>195.72</v>
      </c>
      <c r="K245" s="25"/>
      <c r="L245" s="25"/>
      <c r="M245" s="25">
        <v>195.72</v>
      </c>
      <c r="N245" s="25"/>
      <c r="O245" s="181">
        <f t="shared" si="29"/>
        <v>195.72</v>
      </c>
      <c r="P245" s="25"/>
      <c r="Q245" s="25"/>
      <c r="R245" s="25">
        <v>195.72</v>
      </c>
      <c r="S245" s="25"/>
      <c r="T245" s="25">
        <f t="shared" si="27"/>
        <v>44.278539432604866</v>
      </c>
      <c r="U245" s="141"/>
      <c r="V245" s="137"/>
      <c r="W245" s="136"/>
      <c r="Z245" s="116"/>
      <c r="AA245" s="116"/>
      <c r="AC245" s="116"/>
    </row>
    <row r="246" spans="1:29" s="115" customFormat="1" outlineLevel="4" x14ac:dyDescent="0.25">
      <c r="A246" s="227" t="s">
        <v>755</v>
      </c>
      <c r="B246" s="233" t="s">
        <v>708</v>
      </c>
      <c r="C246" s="234"/>
      <c r="D246" s="211" t="s">
        <v>708</v>
      </c>
      <c r="E246" s="181">
        <f t="shared" si="30"/>
        <v>2887.03</v>
      </c>
      <c r="F246" s="25"/>
      <c r="G246" s="184">
        <f>SUM(G247:G253)</f>
        <v>0</v>
      </c>
      <c r="H246" s="184">
        <f>SUM(H247:H253)</f>
        <v>2887.03</v>
      </c>
      <c r="I246" s="25"/>
      <c r="J246" s="181">
        <f t="shared" si="28"/>
        <v>2887.0200000000004</v>
      </c>
      <c r="K246" s="25"/>
      <c r="L246" s="184">
        <f>SUM(L247:L253)</f>
        <v>0</v>
      </c>
      <c r="M246" s="184">
        <f>SUM(M247:M253)</f>
        <v>2887.0200000000004</v>
      </c>
      <c r="N246" s="25"/>
      <c r="O246" s="181">
        <f t="shared" si="29"/>
        <v>2887.0200000000004</v>
      </c>
      <c r="P246" s="25"/>
      <c r="Q246" s="184">
        <f>SUM(Q247:Q253)</f>
        <v>0</v>
      </c>
      <c r="R246" s="184">
        <f>SUM(R247:R253)</f>
        <v>2887.0200000000004</v>
      </c>
      <c r="S246" s="25"/>
      <c r="T246" s="25">
        <f t="shared" si="27"/>
        <v>99.999653623273758</v>
      </c>
      <c r="U246" s="141"/>
      <c r="V246" s="137"/>
      <c r="W246" s="136"/>
      <c r="Z246" s="116"/>
      <c r="AA246" s="116"/>
      <c r="AC246" s="116"/>
    </row>
    <row r="247" spans="1:29" s="115" customFormat="1" ht="15" customHeight="1" outlineLevel="5" x14ac:dyDescent="0.25">
      <c r="A247" s="229"/>
      <c r="B247" s="146"/>
      <c r="C247" s="204" t="s">
        <v>680</v>
      </c>
      <c r="D247" s="212"/>
      <c r="E247" s="181">
        <f t="shared" si="30"/>
        <v>279.36</v>
      </c>
      <c r="F247" s="25"/>
      <c r="G247" s="25"/>
      <c r="H247" s="25">
        <v>279.36</v>
      </c>
      <c r="I247" s="25"/>
      <c r="J247" s="181">
        <f t="shared" si="28"/>
        <v>279.36</v>
      </c>
      <c r="K247" s="25"/>
      <c r="L247" s="25"/>
      <c r="M247" s="25">
        <v>279.36</v>
      </c>
      <c r="N247" s="25"/>
      <c r="O247" s="181">
        <f t="shared" si="29"/>
        <v>279.36</v>
      </c>
      <c r="P247" s="25"/>
      <c r="Q247" s="25"/>
      <c r="R247" s="25">
        <v>279.36</v>
      </c>
      <c r="S247" s="25"/>
      <c r="T247" s="25">
        <f t="shared" si="27"/>
        <v>100</v>
      </c>
      <c r="U247" s="141"/>
      <c r="V247" s="137"/>
      <c r="W247" s="136"/>
      <c r="Z247" s="116"/>
      <c r="AA247" s="116"/>
      <c r="AC247" s="116"/>
    </row>
    <row r="248" spans="1:29" s="115" customFormat="1" outlineLevel="5" x14ac:dyDescent="0.25">
      <c r="A248" s="229"/>
      <c r="B248" s="146"/>
      <c r="C248" s="204" t="s">
        <v>709</v>
      </c>
      <c r="D248" s="212"/>
      <c r="E248" s="181">
        <f t="shared" si="30"/>
        <v>20</v>
      </c>
      <c r="F248" s="25"/>
      <c r="G248" s="25"/>
      <c r="H248" s="25">
        <v>20</v>
      </c>
      <c r="I248" s="25"/>
      <c r="J248" s="181">
        <f t="shared" si="28"/>
        <v>20</v>
      </c>
      <c r="K248" s="25"/>
      <c r="L248" s="25"/>
      <c r="M248" s="25">
        <v>20</v>
      </c>
      <c r="N248" s="25"/>
      <c r="O248" s="181">
        <f t="shared" si="29"/>
        <v>20</v>
      </c>
      <c r="P248" s="25"/>
      <c r="Q248" s="25"/>
      <c r="R248" s="25">
        <v>20</v>
      </c>
      <c r="S248" s="25"/>
      <c r="T248" s="25">
        <f t="shared" si="27"/>
        <v>100</v>
      </c>
      <c r="U248" s="141"/>
      <c r="V248" s="137"/>
      <c r="W248" s="136"/>
      <c r="Z248" s="116"/>
      <c r="AA248" s="116"/>
      <c r="AC248" s="116"/>
    </row>
    <row r="249" spans="1:29" s="115" customFormat="1" outlineLevel="5" x14ac:dyDescent="0.25">
      <c r="A249" s="229"/>
      <c r="B249" s="159"/>
      <c r="C249" s="206" t="s">
        <v>702</v>
      </c>
      <c r="D249" s="212"/>
      <c r="E249" s="181">
        <f t="shared" si="30"/>
        <v>1800</v>
      </c>
      <c r="F249" s="25"/>
      <c r="G249" s="25"/>
      <c r="H249" s="25">
        <v>1800</v>
      </c>
      <c r="I249" s="25"/>
      <c r="J249" s="181">
        <f t="shared" si="28"/>
        <v>1800</v>
      </c>
      <c r="K249" s="25"/>
      <c r="L249" s="25"/>
      <c r="M249" s="25">
        <v>1800</v>
      </c>
      <c r="N249" s="25"/>
      <c r="O249" s="181">
        <f t="shared" si="29"/>
        <v>1800</v>
      </c>
      <c r="P249" s="25"/>
      <c r="Q249" s="25"/>
      <c r="R249" s="25">
        <v>1800</v>
      </c>
      <c r="S249" s="25"/>
      <c r="T249" s="25">
        <f t="shared" si="27"/>
        <v>100</v>
      </c>
      <c r="U249" s="141"/>
      <c r="V249" s="137"/>
      <c r="W249" s="136"/>
      <c r="Z249" s="116"/>
      <c r="AA249" s="116"/>
      <c r="AC249" s="116"/>
    </row>
    <row r="250" spans="1:29" s="115" customFormat="1" outlineLevel="5" x14ac:dyDescent="0.25">
      <c r="A250" s="229"/>
      <c r="B250" s="146"/>
      <c r="C250" s="204" t="s">
        <v>741</v>
      </c>
      <c r="D250" s="212"/>
      <c r="E250" s="181">
        <f t="shared" si="30"/>
        <v>72.78</v>
      </c>
      <c r="F250" s="25"/>
      <c r="G250" s="25"/>
      <c r="H250" s="25">
        <v>72.78</v>
      </c>
      <c r="I250" s="25"/>
      <c r="J250" s="181">
        <f t="shared" si="28"/>
        <v>72.78</v>
      </c>
      <c r="K250" s="25"/>
      <c r="L250" s="25"/>
      <c r="M250" s="25">
        <v>72.78</v>
      </c>
      <c r="N250" s="25"/>
      <c r="O250" s="181">
        <f t="shared" si="29"/>
        <v>72.78</v>
      </c>
      <c r="P250" s="25"/>
      <c r="Q250" s="25"/>
      <c r="R250" s="25">
        <v>72.78</v>
      </c>
      <c r="S250" s="25"/>
      <c r="T250" s="25">
        <f t="shared" si="27"/>
        <v>100</v>
      </c>
      <c r="U250" s="141"/>
      <c r="V250" s="137"/>
      <c r="W250" s="136"/>
      <c r="Z250" s="116"/>
      <c r="AA250" s="116"/>
      <c r="AC250" s="116"/>
    </row>
    <row r="251" spans="1:29" s="115" customFormat="1" ht="25.5" outlineLevel="5" x14ac:dyDescent="0.25">
      <c r="A251" s="229"/>
      <c r="B251" s="146"/>
      <c r="C251" s="204" t="s">
        <v>742</v>
      </c>
      <c r="D251" s="212"/>
      <c r="E251" s="181">
        <f t="shared" si="30"/>
        <v>22.89</v>
      </c>
      <c r="F251" s="25"/>
      <c r="G251" s="25"/>
      <c r="H251" s="25">
        <v>22.89</v>
      </c>
      <c r="I251" s="25"/>
      <c r="J251" s="181">
        <f t="shared" si="28"/>
        <v>22.89</v>
      </c>
      <c r="K251" s="25"/>
      <c r="L251" s="25"/>
      <c r="M251" s="25">
        <v>22.89</v>
      </c>
      <c r="N251" s="25"/>
      <c r="O251" s="181">
        <f t="shared" si="29"/>
        <v>22.89</v>
      </c>
      <c r="P251" s="25"/>
      <c r="Q251" s="25"/>
      <c r="R251" s="25">
        <v>22.89</v>
      </c>
      <c r="S251" s="25"/>
      <c r="T251" s="25">
        <f t="shared" si="27"/>
        <v>100</v>
      </c>
      <c r="U251" s="141"/>
      <c r="V251" s="137"/>
      <c r="W251" s="136"/>
      <c r="Z251" s="116"/>
      <c r="AA251" s="116"/>
      <c r="AC251" s="116"/>
    </row>
    <row r="252" spans="1:29" s="115" customFormat="1" outlineLevel="5" x14ac:dyDescent="0.25">
      <c r="A252" s="229"/>
      <c r="B252" s="146"/>
      <c r="C252" s="204" t="s">
        <v>710</v>
      </c>
      <c r="D252" s="212"/>
      <c r="E252" s="181">
        <f t="shared" si="30"/>
        <v>500</v>
      </c>
      <c r="F252" s="25"/>
      <c r="G252" s="25"/>
      <c r="H252" s="25">
        <v>500</v>
      </c>
      <c r="I252" s="25"/>
      <c r="J252" s="181">
        <f t="shared" si="28"/>
        <v>499.99</v>
      </c>
      <c r="K252" s="25"/>
      <c r="L252" s="25"/>
      <c r="M252" s="25">
        <v>499.99</v>
      </c>
      <c r="N252" s="25"/>
      <c r="O252" s="181">
        <f t="shared" si="29"/>
        <v>499.99</v>
      </c>
      <c r="P252" s="25"/>
      <c r="Q252" s="25"/>
      <c r="R252" s="25">
        <v>499.99</v>
      </c>
      <c r="S252" s="25"/>
      <c r="T252" s="25">
        <f t="shared" si="27"/>
        <v>99.998000000000005</v>
      </c>
      <c r="U252" s="141"/>
      <c r="V252" s="137"/>
      <c r="W252" s="136"/>
      <c r="Z252" s="116"/>
      <c r="AA252" s="116"/>
      <c r="AC252" s="116"/>
    </row>
    <row r="253" spans="1:29" s="115" customFormat="1" outlineLevel="5" x14ac:dyDescent="0.25">
      <c r="A253" s="228"/>
      <c r="B253" s="146"/>
      <c r="C253" s="204" t="s">
        <v>705</v>
      </c>
      <c r="D253" s="213"/>
      <c r="E253" s="181">
        <f t="shared" si="30"/>
        <v>192</v>
      </c>
      <c r="F253" s="25"/>
      <c r="G253" s="25"/>
      <c r="H253" s="25">
        <v>192</v>
      </c>
      <c r="I253" s="25"/>
      <c r="J253" s="181">
        <f t="shared" si="28"/>
        <v>192</v>
      </c>
      <c r="K253" s="25"/>
      <c r="L253" s="25"/>
      <c r="M253" s="25">
        <v>192</v>
      </c>
      <c r="N253" s="25"/>
      <c r="O253" s="181">
        <f t="shared" si="29"/>
        <v>192</v>
      </c>
      <c r="P253" s="25"/>
      <c r="Q253" s="25"/>
      <c r="R253" s="25">
        <v>192</v>
      </c>
      <c r="S253" s="25"/>
      <c r="T253" s="25">
        <f t="shared" si="27"/>
        <v>100</v>
      </c>
      <c r="U253" s="141"/>
      <c r="V253" s="137"/>
      <c r="W253" s="136"/>
      <c r="Z253" s="116"/>
      <c r="AA253" s="116"/>
      <c r="AC253" s="116"/>
    </row>
    <row r="254" spans="1:29" s="115" customFormat="1" outlineLevel="4" x14ac:dyDescent="0.25">
      <c r="A254" s="227" t="s">
        <v>756</v>
      </c>
      <c r="B254" s="233" t="s">
        <v>711</v>
      </c>
      <c r="C254" s="234"/>
      <c r="D254" s="211" t="s">
        <v>711</v>
      </c>
      <c r="E254" s="181">
        <f t="shared" si="30"/>
        <v>2155.6799999999998</v>
      </c>
      <c r="F254" s="25"/>
      <c r="G254" s="184">
        <f>SUM(G255:G261)</f>
        <v>0</v>
      </c>
      <c r="H254" s="184">
        <f>SUM(H255:H261)</f>
        <v>2155.6799999999998</v>
      </c>
      <c r="I254" s="25"/>
      <c r="J254" s="181">
        <f t="shared" si="28"/>
        <v>2155.6799999999998</v>
      </c>
      <c r="K254" s="25"/>
      <c r="L254" s="184">
        <f>SUM(L255:L261)</f>
        <v>0</v>
      </c>
      <c r="M254" s="184">
        <f>SUM(M255:M261)</f>
        <v>2155.6799999999998</v>
      </c>
      <c r="N254" s="25"/>
      <c r="O254" s="181">
        <f t="shared" si="29"/>
        <v>2155.6799999999998</v>
      </c>
      <c r="P254" s="25"/>
      <c r="Q254" s="184">
        <f>SUM(Q255:Q261)</f>
        <v>0</v>
      </c>
      <c r="R254" s="184">
        <f>SUM(R255:R261)</f>
        <v>2155.6799999999998</v>
      </c>
      <c r="S254" s="25"/>
      <c r="T254" s="25">
        <f t="shared" si="27"/>
        <v>100</v>
      </c>
      <c r="U254" s="141"/>
      <c r="V254" s="137"/>
      <c r="W254" s="136"/>
      <c r="Z254" s="116"/>
      <c r="AA254" s="116"/>
      <c r="AC254" s="116"/>
    </row>
    <row r="255" spans="1:29" s="115" customFormat="1" outlineLevel="5" x14ac:dyDescent="0.25">
      <c r="A255" s="229"/>
      <c r="B255" s="146"/>
      <c r="C255" s="204" t="s">
        <v>712</v>
      </c>
      <c r="D255" s="212"/>
      <c r="E255" s="181">
        <f t="shared" si="30"/>
        <v>28</v>
      </c>
      <c r="F255" s="25"/>
      <c r="G255" s="25"/>
      <c r="H255" s="25">
        <v>28</v>
      </c>
      <c r="I255" s="25"/>
      <c r="J255" s="181">
        <f t="shared" ref="J255:J469" si="31">K255+L255+M255+N255</f>
        <v>28</v>
      </c>
      <c r="K255" s="25"/>
      <c r="L255" s="25"/>
      <c r="M255" s="25">
        <v>28</v>
      </c>
      <c r="N255" s="25"/>
      <c r="O255" s="181">
        <f t="shared" ref="O255:O469" si="32">P255+Q255+R255+S255</f>
        <v>28</v>
      </c>
      <c r="P255" s="25"/>
      <c r="Q255" s="25"/>
      <c r="R255" s="25">
        <v>28</v>
      </c>
      <c r="S255" s="25"/>
      <c r="T255" s="25">
        <f t="shared" si="27"/>
        <v>100</v>
      </c>
      <c r="U255" s="141"/>
      <c r="V255" s="137"/>
      <c r="W255" s="136"/>
      <c r="Z255" s="116"/>
      <c r="AA255" s="116"/>
      <c r="AC255" s="116"/>
    </row>
    <row r="256" spans="1:29" s="115" customFormat="1" outlineLevel="5" x14ac:dyDescent="0.25">
      <c r="A256" s="229"/>
      <c r="B256" s="146"/>
      <c r="C256" s="204" t="s">
        <v>713</v>
      </c>
      <c r="D256" s="212"/>
      <c r="E256" s="181">
        <f t="shared" si="30"/>
        <v>150</v>
      </c>
      <c r="F256" s="25"/>
      <c r="G256" s="25"/>
      <c r="H256" s="25">
        <v>150</v>
      </c>
      <c r="I256" s="25"/>
      <c r="J256" s="181">
        <f t="shared" si="31"/>
        <v>150</v>
      </c>
      <c r="K256" s="25"/>
      <c r="L256" s="25"/>
      <c r="M256" s="25">
        <v>150</v>
      </c>
      <c r="N256" s="25"/>
      <c r="O256" s="181">
        <f t="shared" si="32"/>
        <v>150</v>
      </c>
      <c r="P256" s="25"/>
      <c r="Q256" s="25"/>
      <c r="R256" s="25">
        <v>150</v>
      </c>
      <c r="S256" s="25"/>
      <c r="T256" s="25">
        <f t="shared" si="27"/>
        <v>100</v>
      </c>
      <c r="U256" s="141"/>
      <c r="V256" s="137"/>
      <c r="W256" s="136"/>
      <c r="Z256" s="116"/>
      <c r="AA256" s="116"/>
      <c r="AC256" s="116"/>
    </row>
    <row r="257" spans="1:29" s="115" customFormat="1" ht="15" customHeight="1" outlineLevel="5" x14ac:dyDescent="0.25">
      <c r="A257" s="229"/>
      <c r="B257" s="146"/>
      <c r="C257" s="204" t="s">
        <v>680</v>
      </c>
      <c r="D257" s="212"/>
      <c r="E257" s="181">
        <f t="shared" si="30"/>
        <v>169.87</v>
      </c>
      <c r="F257" s="25"/>
      <c r="G257" s="25"/>
      <c r="H257" s="25">
        <v>169.87</v>
      </c>
      <c r="I257" s="25"/>
      <c r="J257" s="181">
        <f t="shared" si="31"/>
        <v>169.87</v>
      </c>
      <c r="K257" s="25"/>
      <c r="L257" s="25"/>
      <c r="M257" s="25">
        <v>169.87</v>
      </c>
      <c r="N257" s="25"/>
      <c r="O257" s="181">
        <f t="shared" si="32"/>
        <v>169.87</v>
      </c>
      <c r="P257" s="25"/>
      <c r="Q257" s="25"/>
      <c r="R257" s="25">
        <v>169.87</v>
      </c>
      <c r="S257" s="25"/>
      <c r="T257" s="25">
        <f t="shared" si="27"/>
        <v>100</v>
      </c>
      <c r="U257" s="141"/>
      <c r="V257" s="137"/>
      <c r="W257" s="136"/>
      <c r="Z257" s="116"/>
      <c r="AA257" s="116"/>
      <c r="AC257" s="116"/>
    </row>
    <row r="258" spans="1:29" s="115" customFormat="1" outlineLevel="5" x14ac:dyDescent="0.25">
      <c r="A258" s="229"/>
      <c r="B258" s="146"/>
      <c r="C258" s="204" t="s">
        <v>682</v>
      </c>
      <c r="D258" s="212"/>
      <c r="E258" s="181">
        <f t="shared" si="30"/>
        <v>1600</v>
      </c>
      <c r="F258" s="25"/>
      <c r="G258" s="25"/>
      <c r="H258" s="25">
        <v>1600</v>
      </c>
      <c r="I258" s="25"/>
      <c r="J258" s="181">
        <f t="shared" si="31"/>
        <v>1600</v>
      </c>
      <c r="K258" s="25"/>
      <c r="L258" s="25"/>
      <c r="M258" s="25">
        <v>1600</v>
      </c>
      <c r="N258" s="25"/>
      <c r="O258" s="181">
        <f t="shared" si="32"/>
        <v>1600</v>
      </c>
      <c r="P258" s="25"/>
      <c r="Q258" s="25"/>
      <c r="R258" s="25">
        <v>1600</v>
      </c>
      <c r="S258" s="25"/>
      <c r="T258" s="25">
        <f t="shared" si="27"/>
        <v>100</v>
      </c>
      <c r="U258" s="141"/>
      <c r="V258" s="137"/>
      <c r="W258" s="136"/>
      <c r="Z258" s="116"/>
      <c r="AA258" s="116"/>
      <c r="AC258" s="116"/>
    </row>
    <row r="259" spans="1:29" s="115" customFormat="1" outlineLevel="5" x14ac:dyDescent="0.25">
      <c r="A259" s="229"/>
      <c r="B259" s="146"/>
      <c r="C259" s="204" t="s">
        <v>714</v>
      </c>
      <c r="D259" s="212"/>
      <c r="E259" s="181">
        <f t="shared" si="30"/>
        <v>30</v>
      </c>
      <c r="F259" s="25"/>
      <c r="G259" s="25"/>
      <c r="H259" s="25">
        <v>30</v>
      </c>
      <c r="I259" s="25"/>
      <c r="J259" s="181">
        <f t="shared" si="31"/>
        <v>30</v>
      </c>
      <c r="K259" s="25"/>
      <c r="L259" s="25"/>
      <c r="M259" s="25">
        <v>30</v>
      </c>
      <c r="N259" s="25"/>
      <c r="O259" s="181">
        <f t="shared" si="32"/>
        <v>30</v>
      </c>
      <c r="P259" s="25"/>
      <c r="Q259" s="25"/>
      <c r="R259" s="25">
        <v>30</v>
      </c>
      <c r="S259" s="25"/>
      <c r="T259" s="25">
        <f t="shared" si="27"/>
        <v>100</v>
      </c>
      <c r="U259" s="141"/>
      <c r="V259" s="137"/>
      <c r="W259" s="136"/>
      <c r="Z259" s="116"/>
      <c r="AA259" s="116"/>
      <c r="AC259" s="116"/>
    </row>
    <row r="260" spans="1:29" s="115" customFormat="1" outlineLevel="5" x14ac:dyDescent="0.25">
      <c r="A260" s="229"/>
      <c r="B260" s="146"/>
      <c r="C260" s="204" t="s">
        <v>743</v>
      </c>
      <c r="D260" s="212"/>
      <c r="E260" s="181">
        <f t="shared" si="30"/>
        <v>90</v>
      </c>
      <c r="F260" s="25"/>
      <c r="G260" s="25"/>
      <c r="H260" s="25">
        <v>90</v>
      </c>
      <c r="I260" s="25"/>
      <c r="J260" s="181">
        <f t="shared" si="31"/>
        <v>90</v>
      </c>
      <c r="K260" s="25"/>
      <c r="L260" s="25"/>
      <c r="M260" s="25">
        <v>90</v>
      </c>
      <c r="N260" s="25"/>
      <c r="O260" s="181">
        <f t="shared" si="32"/>
        <v>90</v>
      </c>
      <c r="P260" s="25"/>
      <c r="Q260" s="25"/>
      <c r="R260" s="25">
        <v>90</v>
      </c>
      <c r="S260" s="25"/>
      <c r="T260" s="25">
        <f t="shared" si="27"/>
        <v>100</v>
      </c>
      <c r="U260" s="141"/>
      <c r="V260" s="137"/>
      <c r="W260" s="136"/>
      <c r="Z260" s="116"/>
      <c r="AA260" s="116"/>
      <c r="AC260" s="116"/>
    </row>
    <row r="261" spans="1:29" s="115" customFormat="1" outlineLevel="5" x14ac:dyDescent="0.25">
      <c r="A261" s="228"/>
      <c r="B261" s="146"/>
      <c r="C261" s="204" t="s">
        <v>705</v>
      </c>
      <c r="D261" s="213"/>
      <c r="E261" s="181">
        <f t="shared" si="30"/>
        <v>87.81</v>
      </c>
      <c r="F261" s="25"/>
      <c r="G261" s="25"/>
      <c r="H261" s="25">
        <v>87.81</v>
      </c>
      <c r="I261" s="25"/>
      <c r="J261" s="181">
        <f t="shared" si="31"/>
        <v>87.81</v>
      </c>
      <c r="K261" s="25"/>
      <c r="L261" s="25"/>
      <c r="M261" s="25">
        <v>87.81</v>
      </c>
      <c r="N261" s="25"/>
      <c r="O261" s="181">
        <f t="shared" si="32"/>
        <v>87.81</v>
      </c>
      <c r="P261" s="25"/>
      <c r="Q261" s="25"/>
      <c r="R261" s="25">
        <v>87.81</v>
      </c>
      <c r="S261" s="25"/>
      <c r="T261" s="25">
        <f t="shared" si="27"/>
        <v>100</v>
      </c>
      <c r="U261" s="141"/>
      <c r="V261" s="137"/>
      <c r="W261" s="136"/>
      <c r="Z261" s="116"/>
      <c r="AA261" s="116"/>
      <c r="AC261" s="116"/>
    </row>
    <row r="262" spans="1:29" s="115" customFormat="1" outlineLevel="4" x14ac:dyDescent="0.25">
      <c r="A262" s="227" t="s">
        <v>757</v>
      </c>
      <c r="B262" s="241" t="s">
        <v>715</v>
      </c>
      <c r="C262" s="242"/>
      <c r="D262" s="211" t="s">
        <v>715</v>
      </c>
      <c r="E262" s="181">
        <f t="shared" si="30"/>
        <v>3253.03</v>
      </c>
      <c r="F262" s="25"/>
      <c r="G262" s="184">
        <f>SUM(G263:G266)</f>
        <v>135</v>
      </c>
      <c r="H262" s="184">
        <f>SUM(H263:H266)</f>
        <v>3118.03</v>
      </c>
      <c r="I262" s="25"/>
      <c r="J262" s="181">
        <f t="shared" si="31"/>
        <v>3253.03</v>
      </c>
      <c r="K262" s="25"/>
      <c r="L262" s="184">
        <f>SUM(L263:L266)</f>
        <v>135</v>
      </c>
      <c r="M262" s="184">
        <f>SUM(M263:M266)</f>
        <v>3118.03</v>
      </c>
      <c r="N262" s="25"/>
      <c r="O262" s="181">
        <f t="shared" si="32"/>
        <v>3253.03</v>
      </c>
      <c r="P262" s="25"/>
      <c r="Q262" s="184">
        <f>SUM(Q263:Q266)</f>
        <v>135</v>
      </c>
      <c r="R262" s="184">
        <f>SUM(R263:R266)</f>
        <v>3118.03</v>
      </c>
      <c r="S262" s="25"/>
      <c r="T262" s="25">
        <f t="shared" si="27"/>
        <v>100</v>
      </c>
      <c r="U262" s="141"/>
      <c r="V262" s="137"/>
      <c r="W262" s="136"/>
      <c r="Z262" s="116"/>
      <c r="AA262" s="116"/>
      <c r="AC262" s="116"/>
    </row>
    <row r="263" spans="1:29" s="115" customFormat="1" outlineLevel="5" x14ac:dyDescent="0.25">
      <c r="A263" s="229"/>
      <c r="B263" s="146"/>
      <c r="C263" s="204" t="s">
        <v>680</v>
      </c>
      <c r="D263" s="212"/>
      <c r="E263" s="181">
        <f t="shared" si="30"/>
        <v>230</v>
      </c>
      <c r="F263" s="25"/>
      <c r="G263" s="25"/>
      <c r="H263" s="25">
        <v>230</v>
      </c>
      <c r="I263" s="25"/>
      <c r="J263" s="181">
        <f t="shared" si="31"/>
        <v>230</v>
      </c>
      <c r="K263" s="25"/>
      <c r="L263" s="25"/>
      <c r="M263" s="25">
        <v>230</v>
      </c>
      <c r="N263" s="25"/>
      <c r="O263" s="181">
        <f t="shared" si="32"/>
        <v>230</v>
      </c>
      <c r="P263" s="25"/>
      <c r="Q263" s="25"/>
      <c r="R263" s="25">
        <v>230</v>
      </c>
      <c r="S263" s="25"/>
      <c r="T263" s="25">
        <f t="shared" si="27"/>
        <v>100</v>
      </c>
      <c r="U263" s="141"/>
      <c r="V263" s="137"/>
      <c r="W263" s="136"/>
      <c r="Z263" s="116"/>
      <c r="AA263" s="116"/>
      <c r="AC263" s="116"/>
    </row>
    <row r="264" spans="1:29" s="115" customFormat="1" outlineLevel="5" x14ac:dyDescent="0.25">
      <c r="A264" s="229"/>
      <c r="B264" s="146"/>
      <c r="C264" s="204" t="s">
        <v>716</v>
      </c>
      <c r="D264" s="212"/>
      <c r="E264" s="181">
        <f t="shared" si="30"/>
        <v>1917</v>
      </c>
      <c r="F264" s="25"/>
      <c r="G264" s="25"/>
      <c r="H264" s="25">
        <v>1917</v>
      </c>
      <c r="I264" s="25"/>
      <c r="J264" s="181">
        <f t="shared" si="31"/>
        <v>1917</v>
      </c>
      <c r="K264" s="25"/>
      <c r="L264" s="25"/>
      <c r="M264" s="25">
        <v>1917</v>
      </c>
      <c r="N264" s="25"/>
      <c r="O264" s="181">
        <f t="shared" si="32"/>
        <v>1917</v>
      </c>
      <c r="P264" s="25"/>
      <c r="Q264" s="25"/>
      <c r="R264" s="25">
        <v>1917</v>
      </c>
      <c r="S264" s="25"/>
      <c r="T264" s="25">
        <f t="shared" si="27"/>
        <v>100</v>
      </c>
      <c r="U264" s="141"/>
      <c r="V264" s="137"/>
      <c r="W264" s="136"/>
      <c r="Z264" s="116"/>
      <c r="AA264" s="116"/>
      <c r="AC264" s="116"/>
    </row>
    <row r="265" spans="1:29" s="115" customFormat="1" ht="25.5" outlineLevel="5" x14ac:dyDescent="0.25">
      <c r="A265" s="229"/>
      <c r="B265" s="146"/>
      <c r="C265" s="204" t="s">
        <v>681</v>
      </c>
      <c r="D265" s="212"/>
      <c r="E265" s="181">
        <f t="shared" si="30"/>
        <v>902.72</v>
      </c>
      <c r="F265" s="25"/>
      <c r="G265" s="25"/>
      <c r="H265" s="25">
        <v>902.72</v>
      </c>
      <c r="I265" s="25"/>
      <c r="J265" s="181">
        <f t="shared" si="31"/>
        <v>902.72</v>
      </c>
      <c r="K265" s="25"/>
      <c r="L265" s="25"/>
      <c r="M265" s="25">
        <v>902.72</v>
      </c>
      <c r="N265" s="25"/>
      <c r="O265" s="181">
        <f t="shared" si="32"/>
        <v>902.72</v>
      </c>
      <c r="P265" s="25"/>
      <c r="Q265" s="25"/>
      <c r="R265" s="25">
        <v>902.72</v>
      </c>
      <c r="S265" s="25"/>
      <c r="T265" s="25">
        <f t="shared" si="27"/>
        <v>100</v>
      </c>
      <c r="U265" s="141"/>
      <c r="V265" s="137"/>
      <c r="W265" s="136"/>
      <c r="Z265" s="116"/>
      <c r="AA265" s="116"/>
      <c r="AC265" s="116"/>
    </row>
    <row r="266" spans="1:29" s="115" customFormat="1" outlineLevel="5" x14ac:dyDescent="0.25">
      <c r="A266" s="228"/>
      <c r="B266" s="146"/>
      <c r="C266" s="204" t="s">
        <v>705</v>
      </c>
      <c r="D266" s="213"/>
      <c r="E266" s="181">
        <f t="shared" si="30"/>
        <v>203.31</v>
      </c>
      <c r="F266" s="25"/>
      <c r="G266" s="25">
        <v>135</v>
      </c>
      <c r="H266" s="25">
        <v>68.31</v>
      </c>
      <c r="I266" s="25"/>
      <c r="J266" s="181">
        <f t="shared" si="31"/>
        <v>203.31</v>
      </c>
      <c r="K266" s="25"/>
      <c r="L266" s="25">
        <v>135</v>
      </c>
      <c r="M266" s="25">
        <v>68.31</v>
      </c>
      <c r="N266" s="25"/>
      <c r="O266" s="181">
        <f t="shared" si="32"/>
        <v>203.31</v>
      </c>
      <c r="P266" s="25"/>
      <c r="Q266" s="25">
        <v>135</v>
      </c>
      <c r="R266" s="25">
        <v>68.31</v>
      </c>
      <c r="S266" s="25"/>
      <c r="T266" s="25">
        <f t="shared" si="27"/>
        <v>100</v>
      </c>
      <c r="U266" s="141"/>
      <c r="V266" s="137"/>
      <c r="W266" s="136"/>
      <c r="Z266" s="116"/>
      <c r="AA266" s="116"/>
      <c r="AC266" s="116"/>
    </row>
    <row r="267" spans="1:29" s="115" customFormat="1" ht="15.75" customHeight="1" outlineLevel="4" x14ac:dyDescent="0.25">
      <c r="A267" s="227" t="s">
        <v>758</v>
      </c>
      <c r="B267" s="233" t="s">
        <v>717</v>
      </c>
      <c r="C267" s="234"/>
      <c r="D267" s="211" t="s">
        <v>717</v>
      </c>
      <c r="E267" s="181">
        <f t="shared" si="30"/>
        <v>1736.82</v>
      </c>
      <c r="F267" s="25"/>
      <c r="G267" s="184">
        <f>SUM(G268:G273)</f>
        <v>0</v>
      </c>
      <c r="H267" s="184">
        <f>SUM(H268:H273)</f>
        <v>1736.82</v>
      </c>
      <c r="I267" s="25"/>
      <c r="J267" s="181">
        <f t="shared" si="31"/>
        <v>1736.82</v>
      </c>
      <c r="K267" s="25"/>
      <c r="L267" s="184">
        <f>SUM(L268:L273)</f>
        <v>0</v>
      </c>
      <c r="M267" s="184">
        <f>SUM(M268:M273)</f>
        <v>1736.82</v>
      </c>
      <c r="N267" s="25"/>
      <c r="O267" s="181">
        <f t="shared" si="32"/>
        <v>1736.82</v>
      </c>
      <c r="P267" s="25"/>
      <c r="Q267" s="184">
        <f>SUM(Q268:Q273)</f>
        <v>0</v>
      </c>
      <c r="R267" s="184">
        <f>SUM(R268:R273)</f>
        <v>1736.82</v>
      </c>
      <c r="S267" s="25"/>
      <c r="T267" s="25">
        <f t="shared" si="27"/>
        <v>100</v>
      </c>
      <c r="U267" s="141"/>
      <c r="V267" s="137"/>
      <c r="W267" s="136"/>
      <c r="Z267" s="116"/>
      <c r="AA267" s="116"/>
      <c r="AC267" s="116"/>
    </row>
    <row r="268" spans="1:29" s="115" customFormat="1" ht="15" customHeight="1" outlineLevel="5" x14ac:dyDescent="0.25">
      <c r="A268" s="229"/>
      <c r="B268" s="146"/>
      <c r="C268" s="204" t="s">
        <v>718</v>
      </c>
      <c r="D268" s="212"/>
      <c r="E268" s="181">
        <f t="shared" si="30"/>
        <v>62.5</v>
      </c>
      <c r="F268" s="25"/>
      <c r="G268" s="25"/>
      <c r="H268" s="25">
        <v>62.5</v>
      </c>
      <c r="I268" s="25"/>
      <c r="J268" s="181">
        <f t="shared" si="31"/>
        <v>62.5</v>
      </c>
      <c r="K268" s="25"/>
      <c r="L268" s="25"/>
      <c r="M268" s="25">
        <v>62.5</v>
      </c>
      <c r="N268" s="25"/>
      <c r="O268" s="181">
        <f t="shared" si="32"/>
        <v>62.5</v>
      </c>
      <c r="P268" s="25"/>
      <c r="Q268" s="25"/>
      <c r="R268" s="25">
        <v>62.5</v>
      </c>
      <c r="S268" s="25"/>
      <c r="T268" s="25">
        <f t="shared" si="27"/>
        <v>100</v>
      </c>
      <c r="U268" s="141"/>
      <c r="V268" s="137"/>
      <c r="W268" s="136"/>
      <c r="Z268" s="116"/>
      <c r="AA268" s="116"/>
      <c r="AC268" s="116"/>
    </row>
    <row r="269" spans="1:29" s="115" customFormat="1" ht="15.75" customHeight="1" outlineLevel="5" x14ac:dyDescent="0.25">
      <c r="A269" s="229"/>
      <c r="B269" s="146"/>
      <c r="C269" s="204" t="s">
        <v>744</v>
      </c>
      <c r="D269" s="212"/>
      <c r="E269" s="181">
        <f t="shared" si="30"/>
        <v>365.44</v>
      </c>
      <c r="F269" s="25"/>
      <c r="G269" s="25"/>
      <c r="H269" s="25">
        <v>365.44</v>
      </c>
      <c r="I269" s="25"/>
      <c r="J269" s="181">
        <f t="shared" si="31"/>
        <v>365.44</v>
      </c>
      <c r="K269" s="25"/>
      <c r="L269" s="25"/>
      <c r="M269" s="25">
        <v>365.44</v>
      </c>
      <c r="N269" s="25"/>
      <c r="O269" s="181">
        <f t="shared" si="32"/>
        <v>365.44</v>
      </c>
      <c r="P269" s="25"/>
      <c r="Q269" s="25"/>
      <c r="R269" s="25">
        <v>365.44</v>
      </c>
      <c r="S269" s="25"/>
      <c r="T269" s="25">
        <f t="shared" si="27"/>
        <v>100</v>
      </c>
      <c r="U269" s="141"/>
      <c r="V269" s="137"/>
      <c r="W269" s="136"/>
      <c r="Z269" s="116"/>
      <c r="AA269" s="116"/>
      <c r="AC269" s="116"/>
    </row>
    <row r="270" spans="1:29" s="115" customFormat="1" outlineLevel="5" x14ac:dyDescent="0.25">
      <c r="A270" s="229"/>
      <c r="B270" s="146"/>
      <c r="C270" s="204" t="s">
        <v>719</v>
      </c>
      <c r="D270" s="212"/>
      <c r="E270" s="181">
        <f t="shared" si="30"/>
        <v>100</v>
      </c>
      <c r="F270" s="25"/>
      <c r="G270" s="25"/>
      <c r="H270" s="25">
        <v>100</v>
      </c>
      <c r="I270" s="25"/>
      <c r="J270" s="181">
        <f t="shared" si="31"/>
        <v>100</v>
      </c>
      <c r="K270" s="25"/>
      <c r="L270" s="25"/>
      <c r="M270" s="25">
        <v>100</v>
      </c>
      <c r="N270" s="25"/>
      <c r="O270" s="181">
        <f t="shared" si="32"/>
        <v>100</v>
      </c>
      <c r="P270" s="25"/>
      <c r="Q270" s="25"/>
      <c r="R270" s="25">
        <v>100</v>
      </c>
      <c r="S270" s="25"/>
      <c r="T270" s="25">
        <f t="shared" si="27"/>
        <v>100</v>
      </c>
      <c r="U270" s="141"/>
      <c r="V270" s="137"/>
      <c r="W270" s="136"/>
      <c r="Z270" s="116"/>
      <c r="AA270" s="116"/>
      <c r="AC270" s="116"/>
    </row>
    <row r="271" spans="1:29" s="115" customFormat="1" ht="15" customHeight="1" outlineLevel="5" x14ac:dyDescent="0.25">
      <c r="A271" s="229"/>
      <c r="B271" s="146"/>
      <c r="C271" s="204" t="s">
        <v>681</v>
      </c>
      <c r="D271" s="212"/>
      <c r="E271" s="181">
        <f t="shared" si="30"/>
        <v>822.28</v>
      </c>
      <c r="F271" s="25"/>
      <c r="G271" s="25"/>
      <c r="H271" s="25">
        <v>822.28</v>
      </c>
      <c r="I271" s="25"/>
      <c r="J271" s="181">
        <f t="shared" si="31"/>
        <v>822.28</v>
      </c>
      <c r="K271" s="25"/>
      <c r="L271" s="25"/>
      <c r="M271" s="25">
        <v>822.28</v>
      </c>
      <c r="N271" s="25"/>
      <c r="O271" s="181">
        <f t="shared" si="32"/>
        <v>822.28</v>
      </c>
      <c r="P271" s="25"/>
      <c r="Q271" s="25"/>
      <c r="R271" s="25">
        <v>822.28</v>
      </c>
      <c r="S271" s="25"/>
      <c r="T271" s="25">
        <f t="shared" si="27"/>
        <v>100</v>
      </c>
      <c r="U271" s="141"/>
      <c r="V271" s="137"/>
      <c r="W271" s="136"/>
      <c r="Z271" s="116"/>
      <c r="AA271" s="116"/>
      <c r="AC271" s="116"/>
    </row>
    <row r="272" spans="1:29" s="115" customFormat="1" outlineLevel="5" x14ac:dyDescent="0.25">
      <c r="A272" s="229"/>
      <c r="B272" s="146"/>
      <c r="C272" s="205" t="s">
        <v>680</v>
      </c>
      <c r="D272" s="212"/>
      <c r="E272" s="181">
        <f t="shared" si="30"/>
        <v>263.08</v>
      </c>
      <c r="F272" s="25"/>
      <c r="G272" s="25"/>
      <c r="H272" s="25">
        <v>263.08</v>
      </c>
      <c r="I272" s="25"/>
      <c r="J272" s="181">
        <f t="shared" si="31"/>
        <v>263.08</v>
      </c>
      <c r="K272" s="25"/>
      <c r="L272" s="25"/>
      <c r="M272" s="25">
        <v>263.08</v>
      </c>
      <c r="N272" s="25"/>
      <c r="O272" s="181">
        <f t="shared" si="32"/>
        <v>263.08</v>
      </c>
      <c r="P272" s="25"/>
      <c r="Q272" s="25"/>
      <c r="R272" s="25">
        <v>263.08</v>
      </c>
      <c r="S272" s="25"/>
      <c r="T272" s="25">
        <f t="shared" si="27"/>
        <v>100</v>
      </c>
      <c r="U272" s="141"/>
      <c r="V272" s="137"/>
      <c r="W272" s="136"/>
      <c r="Z272" s="116"/>
      <c r="AA272" s="116"/>
      <c r="AC272" s="116"/>
    </row>
    <row r="273" spans="1:29" s="115" customFormat="1" ht="15" customHeight="1" outlineLevel="5" x14ac:dyDescent="0.25">
      <c r="A273" s="228"/>
      <c r="B273" s="174"/>
      <c r="C273" s="204" t="s">
        <v>705</v>
      </c>
      <c r="D273" s="213"/>
      <c r="E273" s="181">
        <f t="shared" si="30"/>
        <v>123.52</v>
      </c>
      <c r="F273" s="25"/>
      <c r="G273" s="25"/>
      <c r="H273" s="25">
        <v>123.52</v>
      </c>
      <c r="I273" s="25"/>
      <c r="J273" s="181">
        <f t="shared" si="31"/>
        <v>123.52</v>
      </c>
      <c r="K273" s="25"/>
      <c r="L273" s="25"/>
      <c r="M273" s="25">
        <v>123.52</v>
      </c>
      <c r="N273" s="25"/>
      <c r="O273" s="181">
        <f t="shared" si="32"/>
        <v>123.52</v>
      </c>
      <c r="P273" s="25"/>
      <c r="Q273" s="25"/>
      <c r="R273" s="25">
        <v>123.52</v>
      </c>
      <c r="S273" s="25"/>
      <c r="T273" s="25">
        <f t="shared" si="27"/>
        <v>100</v>
      </c>
      <c r="U273" s="141"/>
      <c r="V273" s="137"/>
      <c r="W273" s="136"/>
      <c r="Z273" s="116"/>
      <c r="AA273" s="116"/>
      <c r="AC273" s="116"/>
    </row>
    <row r="274" spans="1:29" s="115" customFormat="1" outlineLevel="4" x14ac:dyDescent="0.25">
      <c r="A274" s="227" t="s">
        <v>759</v>
      </c>
      <c r="B274" s="225" t="s">
        <v>720</v>
      </c>
      <c r="C274" s="226"/>
      <c r="D274" s="211" t="s">
        <v>720</v>
      </c>
      <c r="E274" s="181">
        <f t="shared" si="30"/>
        <v>1601.19</v>
      </c>
      <c r="F274" s="25"/>
      <c r="G274" s="184">
        <f>SUM(G275:G280)</f>
        <v>135</v>
      </c>
      <c r="H274" s="184">
        <f>SUM(H275:H280)</f>
        <v>1466.19</v>
      </c>
      <c r="I274" s="25"/>
      <c r="J274" s="181">
        <f t="shared" si="31"/>
        <v>1601.19</v>
      </c>
      <c r="K274" s="25"/>
      <c r="L274" s="184">
        <f>SUM(L275:L280)</f>
        <v>135</v>
      </c>
      <c r="M274" s="184">
        <f>SUM(M275:M280)</f>
        <v>1466.19</v>
      </c>
      <c r="N274" s="25"/>
      <c r="O274" s="181">
        <f t="shared" si="32"/>
        <v>1601.19</v>
      </c>
      <c r="P274" s="25"/>
      <c r="Q274" s="184">
        <f>SUM(Q275:Q280)</f>
        <v>135</v>
      </c>
      <c r="R274" s="184">
        <f>SUM(R275:R280)</f>
        <v>1466.19</v>
      </c>
      <c r="S274" s="25"/>
      <c r="T274" s="25">
        <f t="shared" si="27"/>
        <v>100</v>
      </c>
      <c r="U274" s="141"/>
      <c r="V274" s="137"/>
      <c r="W274" s="136"/>
      <c r="Z274" s="116"/>
      <c r="AA274" s="116"/>
      <c r="AC274" s="116"/>
    </row>
    <row r="275" spans="1:29" s="115" customFormat="1" ht="15" customHeight="1" outlineLevel="5" x14ac:dyDescent="0.25">
      <c r="A275" s="229"/>
      <c r="B275" s="146"/>
      <c r="C275" s="204" t="s">
        <v>721</v>
      </c>
      <c r="D275" s="212"/>
      <c r="E275" s="181">
        <f t="shared" si="30"/>
        <v>180</v>
      </c>
      <c r="F275" s="25"/>
      <c r="G275" s="25"/>
      <c r="H275" s="25">
        <v>180</v>
      </c>
      <c r="I275" s="25"/>
      <c r="J275" s="181">
        <f t="shared" si="31"/>
        <v>180</v>
      </c>
      <c r="K275" s="25"/>
      <c r="L275" s="25"/>
      <c r="M275" s="25">
        <v>180</v>
      </c>
      <c r="N275" s="25"/>
      <c r="O275" s="181">
        <f t="shared" si="32"/>
        <v>180</v>
      </c>
      <c r="P275" s="25"/>
      <c r="Q275" s="25"/>
      <c r="R275" s="25">
        <v>180</v>
      </c>
      <c r="S275" s="25"/>
      <c r="T275" s="25">
        <f t="shared" si="27"/>
        <v>100</v>
      </c>
      <c r="U275" s="141"/>
      <c r="V275" s="137"/>
      <c r="W275" s="136"/>
      <c r="Z275" s="116"/>
      <c r="AA275" s="116"/>
      <c r="AC275" s="116"/>
    </row>
    <row r="276" spans="1:29" s="115" customFormat="1" ht="15.75" customHeight="1" outlineLevel="5" x14ac:dyDescent="0.25">
      <c r="A276" s="229"/>
      <c r="B276" s="146"/>
      <c r="C276" s="204" t="s">
        <v>682</v>
      </c>
      <c r="D276" s="212"/>
      <c r="E276" s="181">
        <f t="shared" si="30"/>
        <v>815.19</v>
      </c>
      <c r="F276" s="25"/>
      <c r="G276" s="25"/>
      <c r="H276" s="25">
        <v>815.19</v>
      </c>
      <c r="I276" s="25"/>
      <c r="J276" s="181">
        <f t="shared" si="31"/>
        <v>815.19</v>
      </c>
      <c r="K276" s="25"/>
      <c r="L276" s="25"/>
      <c r="M276" s="25">
        <v>815.19</v>
      </c>
      <c r="N276" s="25"/>
      <c r="O276" s="181">
        <f t="shared" si="32"/>
        <v>815.19</v>
      </c>
      <c r="P276" s="25"/>
      <c r="Q276" s="25"/>
      <c r="R276" s="25">
        <v>815.19</v>
      </c>
      <c r="S276" s="25"/>
      <c r="T276" s="25">
        <f t="shared" si="27"/>
        <v>100</v>
      </c>
      <c r="U276" s="141"/>
      <c r="V276" s="137"/>
      <c r="W276" s="136"/>
      <c r="Z276" s="116"/>
      <c r="AA276" s="116"/>
      <c r="AC276" s="116"/>
    </row>
    <row r="277" spans="1:29" s="115" customFormat="1" outlineLevel="5" x14ac:dyDescent="0.25">
      <c r="A277" s="229"/>
      <c r="B277" s="146"/>
      <c r="C277" s="204" t="s">
        <v>722</v>
      </c>
      <c r="D277" s="212"/>
      <c r="E277" s="181">
        <f t="shared" si="30"/>
        <v>117</v>
      </c>
      <c r="F277" s="25"/>
      <c r="G277" s="25"/>
      <c r="H277" s="25">
        <v>117</v>
      </c>
      <c r="I277" s="25"/>
      <c r="J277" s="181">
        <f t="shared" si="31"/>
        <v>117</v>
      </c>
      <c r="K277" s="25"/>
      <c r="L277" s="25"/>
      <c r="M277" s="25">
        <v>117</v>
      </c>
      <c r="N277" s="25"/>
      <c r="O277" s="181">
        <f t="shared" si="32"/>
        <v>117</v>
      </c>
      <c r="P277" s="25"/>
      <c r="Q277" s="25"/>
      <c r="R277" s="25">
        <v>117</v>
      </c>
      <c r="S277" s="25"/>
      <c r="T277" s="25">
        <f t="shared" si="27"/>
        <v>100</v>
      </c>
      <c r="U277" s="141"/>
      <c r="V277" s="137"/>
      <c r="W277" s="136"/>
      <c r="Z277" s="116"/>
      <c r="AA277" s="116"/>
      <c r="AC277" s="116"/>
    </row>
    <row r="278" spans="1:29" s="115" customFormat="1" outlineLevel="5" x14ac:dyDescent="0.25">
      <c r="A278" s="229"/>
      <c r="B278" s="146"/>
      <c r="C278" s="204" t="s">
        <v>723</v>
      </c>
      <c r="D278" s="212"/>
      <c r="E278" s="181">
        <f t="shared" si="30"/>
        <v>167</v>
      </c>
      <c r="F278" s="25"/>
      <c r="G278" s="25"/>
      <c r="H278" s="25">
        <v>167</v>
      </c>
      <c r="I278" s="25"/>
      <c r="J278" s="181">
        <f t="shared" si="31"/>
        <v>167</v>
      </c>
      <c r="K278" s="25"/>
      <c r="L278" s="25"/>
      <c r="M278" s="25">
        <v>167</v>
      </c>
      <c r="N278" s="25"/>
      <c r="O278" s="181">
        <f t="shared" si="32"/>
        <v>167</v>
      </c>
      <c r="P278" s="25"/>
      <c r="Q278" s="25"/>
      <c r="R278" s="25">
        <v>167</v>
      </c>
      <c r="S278" s="25"/>
      <c r="T278" s="25">
        <f t="shared" si="27"/>
        <v>100</v>
      </c>
      <c r="U278" s="141"/>
      <c r="V278" s="137"/>
      <c r="W278" s="136"/>
      <c r="Z278" s="116"/>
      <c r="AA278" s="116"/>
      <c r="AC278" s="116"/>
    </row>
    <row r="279" spans="1:29" s="115" customFormat="1" outlineLevel="5" x14ac:dyDescent="0.25">
      <c r="A279" s="229"/>
      <c r="B279" s="146"/>
      <c r="C279" s="204" t="s">
        <v>680</v>
      </c>
      <c r="D279" s="212"/>
      <c r="E279" s="181">
        <f t="shared" si="30"/>
        <v>149</v>
      </c>
      <c r="F279" s="25"/>
      <c r="G279" s="25"/>
      <c r="H279" s="25">
        <v>149</v>
      </c>
      <c r="I279" s="25"/>
      <c r="J279" s="181">
        <f t="shared" si="31"/>
        <v>149</v>
      </c>
      <c r="K279" s="25"/>
      <c r="L279" s="25"/>
      <c r="M279" s="25">
        <v>149</v>
      </c>
      <c r="N279" s="25"/>
      <c r="O279" s="181">
        <f t="shared" si="32"/>
        <v>149</v>
      </c>
      <c r="P279" s="25"/>
      <c r="Q279" s="25"/>
      <c r="R279" s="25">
        <v>149</v>
      </c>
      <c r="S279" s="25"/>
      <c r="T279" s="25">
        <f t="shared" si="27"/>
        <v>100</v>
      </c>
      <c r="U279" s="141"/>
      <c r="V279" s="137"/>
      <c r="W279" s="136"/>
      <c r="Z279" s="116"/>
      <c r="AA279" s="116"/>
      <c r="AC279" s="116"/>
    </row>
    <row r="280" spans="1:29" s="115" customFormat="1" outlineLevel="5" x14ac:dyDescent="0.25">
      <c r="A280" s="228"/>
      <c r="B280" s="174"/>
      <c r="C280" s="204" t="s">
        <v>705</v>
      </c>
      <c r="D280" s="213"/>
      <c r="E280" s="181">
        <f t="shared" si="30"/>
        <v>173</v>
      </c>
      <c r="F280" s="25"/>
      <c r="G280" s="25">
        <v>135</v>
      </c>
      <c r="H280" s="25">
        <v>38</v>
      </c>
      <c r="I280" s="25"/>
      <c r="J280" s="181">
        <f t="shared" si="31"/>
        <v>173</v>
      </c>
      <c r="K280" s="25"/>
      <c r="L280" s="25">
        <v>135</v>
      </c>
      <c r="M280" s="25">
        <v>38</v>
      </c>
      <c r="N280" s="25"/>
      <c r="O280" s="181">
        <f t="shared" si="32"/>
        <v>173</v>
      </c>
      <c r="P280" s="25"/>
      <c r="Q280" s="25">
        <v>135</v>
      </c>
      <c r="R280" s="25">
        <v>38</v>
      </c>
      <c r="S280" s="25"/>
      <c r="T280" s="25">
        <f t="shared" si="27"/>
        <v>100</v>
      </c>
      <c r="U280" s="141"/>
      <c r="V280" s="137"/>
      <c r="W280" s="136"/>
      <c r="Z280" s="116"/>
      <c r="AA280" s="116"/>
      <c r="AC280" s="116"/>
    </row>
    <row r="281" spans="1:29" s="115" customFormat="1" outlineLevel="4" x14ac:dyDescent="0.25">
      <c r="A281" s="227" t="s">
        <v>760</v>
      </c>
      <c r="B281" s="225" t="s">
        <v>724</v>
      </c>
      <c r="C281" s="226"/>
      <c r="D281" s="211" t="s">
        <v>724</v>
      </c>
      <c r="E281" s="181">
        <f t="shared" si="30"/>
        <v>2282.4700000000003</v>
      </c>
      <c r="F281" s="25"/>
      <c r="G281" s="184">
        <f>SUM(G282:G286)</f>
        <v>0</v>
      </c>
      <c r="H281" s="184">
        <f>SUM(H282:H286)</f>
        <v>2282.4700000000003</v>
      </c>
      <c r="I281" s="25"/>
      <c r="J281" s="181">
        <f t="shared" si="31"/>
        <v>2282.4700000000003</v>
      </c>
      <c r="K281" s="25"/>
      <c r="L281" s="184">
        <f>SUM(L282:L286)</f>
        <v>0</v>
      </c>
      <c r="M281" s="184">
        <f>SUM(M282:M286)</f>
        <v>2282.4700000000003</v>
      </c>
      <c r="N281" s="25"/>
      <c r="O281" s="181">
        <f t="shared" si="32"/>
        <v>2282.4700000000003</v>
      </c>
      <c r="P281" s="25"/>
      <c r="Q281" s="184">
        <f>SUM(Q282:Q286)</f>
        <v>0</v>
      </c>
      <c r="R281" s="184">
        <f>SUM(R282:R286)</f>
        <v>2282.4700000000003</v>
      </c>
      <c r="S281" s="25"/>
      <c r="T281" s="25">
        <f t="shared" si="27"/>
        <v>100</v>
      </c>
      <c r="U281" s="141"/>
      <c r="V281" s="137"/>
      <c r="W281" s="136"/>
      <c r="Z281" s="116"/>
      <c r="AA281" s="116"/>
      <c r="AC281" s="116"/>
    </row>
    <row r="282" spans="1:29" s="115" customFormat="1" ht="15" customHeight="1" outlineLevel="5" x14ac:dyDescent="0.25">
      <c r="A282" s="229"/>
      <c r="B282" s="146"/>
      <c r="C282" s="204" t="s">
        <v>702</v>
      </c>
      <c r="D282" s="212"/>
      <c r="E282" s="181">
        <f t="shared" si="30"/>
        <v>1650</v>
      </c>
      <c r="F282" s="25"/>
      <c r="G282" s="25"/>
      <c r="H282" s="25">
        <v>1650</v>
      </c>
      <c r="I282" s="25"/>
      <c r="J282" s="181">
        <f t="shared" si="31"/>
        <v>1650</v>
      </c>
      <c r="K282" s="25"/>
      <c r="L282" s="25"/>
      <c r="M282" s="25">
        <v>1650</v>
      </c>
      <c r="N282" s="25"/>
      <c r="O282" s="181">
        <f t="shared" si="32"/>
        <v>1650</v>
      </c>
      <c r="P282" s="25"/>
      <c r="Q282" s="25"/>
      <c r="R282" s="25">
        <v>1650</v>
      </c>
      <c r="S282" s="25"/>
      <c r="T282" s="25">
        <f t="shared" si="27"/>
        <v>100</v>
      </c>
      <c r="U282" s="141"/>
      <c r="V282" s="137"/>
      <c r="W282" s="136"/>
      <c r="Z282" s="116"/>
      <c r="AA282" s="116"/>
      <c r="AC282" s="116"/>
    </row>
    <row r="283" spans="1:29" s="115" customFormat="1" ht="15.75" customHeight="1" outlineLevel="5" x14ac:dyDescent="0.25">
      <c r="A283" s="229"/>
      <c r="B283" s="146"/>
      <c r="C283" s="204" t="s">
        <v>745</v>
      </c>
      <c r="D283" s="212"/>
      <c r="E283" s="181">
        <f t="shared" si="30"/>
        <v>369.11</v>
      </c>
      <c r="F283" s="25"/>
      <c r="G283" s="25"/>
      <c r="H283" s="25">
        <v>369.11</v>
      </c>
      <c r="I283" s="25"/>
      <c r="J283" s="181">
        <f t="shared" si="31"/>
        <v>369.11</v>
      </c>
      <c r="K283" s="25"/>
      <c r="L283" s="25"/>
      <c r="M283" s="25">
        <v>369.11</v>
      </c>
      <c r="N283" s="25"/>
      <c r="O283" s="181">
        <f t="shared" si="32"/>
        <v>369.11</v>
      </c>
      <c r="P283" s="25"/>
      <c r="Q283" s="25"/>
      <c r="R283" s="25">
        <v>369.11</v>
      </c>
      <c r="S283" s="25"/>
      <c r="T283" s="25">
        <f t="shared" si="27"/>
        <v>100</v>
      </c>
      <c r="U283" s="141"/>
      <c r="V283" s="137"/>
      <c r="W283" s="136"/>
      <c r="Z283" s="116"/>
      <c r="AA283" s="116"/>
      <c r="AC283" s="116"/>
    </row>
    <row r="284" spans="1:29" s="115" customFormat="1" outlineLevel="5" x14ac:dyDescent="0.25">
      <c r="A284" s="229"/>
      <c r="B284" s="146"/>
      <c r="C284" s="204" t="s">
        <v>718</v>
      </c>
      <c r="D284" s="212"/>
      <c r="E284" s="181">
        <f t="shared" si="30"/>
        <v>18.73</v>
      </c>
      <c r="F284" s="25"/>
      <c r="G284" s="25"/>
      <c r="H284" s="25">
        <v>18.73</v>
      </c>
      <c r="I284" s="25"/>
      <c r="J284" s="181">
        <f t="shared" si="31"/>
        <v>18.73</v>
      </c>
      <c r="K284" s="25"/>
      <c r="L284" s="25"/>
      <c r="M284" s="25">
        <v>18.73</v>
      </c>
      <c r="N284" s="25"/>
      <c r="O284" s="181">
        <f t="shared" si="32"/>
        <v>18.73</v>
      </c>
      <c r="P284" s="25"/>
      <c r="Q284" s="25"/>
      <c r="R284" s="25">
        <v>18.73</v>
      </c>
      <c r="S284" s="25"/>
      <c r="T284" s="25">
        <f t="shared" si="27"/>
        <v>100</v>
      </c>
      <c r="U284" s="141"/>
      <c r="V284" s="137"/>
      <c r="W284" s="136"/>
      <c r="Z284" s="116"/>
      <c r="AA284" s="116"/>
      <c r="AC284" s="116"/>
    </row>
    <row r="285" spans="1:29" s="115" customFormat="1" ht="15" customHeight="1" outlineLevel="5" x14ac:dyDescent="0.25">
      <c r="A285" s="229"/>
      <c r="B285" s="146"/>
      <c r="C285" s="204" t="s">
        <v>680</v>
      </c>
      <c r="D285" s="212"/>
      <c r="E285" s="181">
        <f t="shared" si="30"/>
        <v>208.76</v>
      </c>
      <c r="F285" s="25"/>
      <c r="G285" s="25"/>
      <c r="H285" s="25">
        <v>208.76</v>
      </c>
      <c r="I285" s="25"/>
      <c r="J285" s="181">
        <f t="shared" si="31"/>
        <v>208.76</v>
      </c>
      <c r="K285" s="25"/>
      <c r="L285" s="25"/>
      <c r="M285" s="25">
        <v>208.76</v>
      </c>
      <c r="N285" s="25"/>
      <c r="O285" s="181">
        <f t="shared" si="32"/>
        <v>208.76</v>
      </c>
      <c r="P285" s="25"/>
      <c r="Q285" s="25"/>
      <c r="R285" s="25">
        <v>208.76</v>
      </c>
      <c r="S285" s="25"/>
      <c r="T285" s="25">
        <f t="shared" si="27"/>
        <v>100</v>
      </c>
      <c r="U285" s="141"/>
      <c r="V285" s="137"/>
      <c r="W285" s="136"/>
      <c r="Z285" s="116"/>
      <c r="AA285" s="116"/>
      <c r="AC285" s="116"/>
    </row>
    <row r="286" spans="1:29" s="115" customFormat="1" ht="15.75" customHeight="1" outlineLevel="5" x14ac:dyDescent="0.25">
      <c r="A286" s="228"/>
      <c r="B286" s="146"/>
      <c r="C286" s="204" t="s">
        <v>705</v>
      </c>
      <c r="D286" s="213"/>
      <c r="E286" s="181">
        <f t="shared" si="30"/>
        <v>35.869999999999997</v>
      </c>
      <c r="F286" s="25"/>
      <c r="G286" s="25"/>
      <c r="H286" s="25">
        <v>35.869999999999997</v>
      </c>
      <c r="I286" s="25"/>
      <c r="J286" s="181">
        <f t="shared" si="31"/>
        <v>35.869999999999997</v>
      </c>
      <c r="K286" s="25"/>
      <c r="L286" s="25"/>
      <c r="M286" s="25">
        <v>35.869999999999997</v>
      </c>
      <c r="N286" s="25"/>
      <c r="O286" s="181">
        <f t="shared" si="32"/>
        <v>35.869999999999997</v>
      </c>
      <c r="P286" s="25"/>
      <c r="Q286" s="25"/>
      <c r="R286" s="25">
        <v>35.869999999999997</v>
      </c>
      <c r="S286" s="25"/>
      <c r="T286" s="25">
        <f t="shared" si="27"/>
        <v>100</v>
      </c>
      <c r="U286" s="141"/>
      <c r="V286" s="137"/>
      <c r="W286" s="136"/>
      <c r="Z286" s="116"/>
      <c r="AA286" s="116"/>
      <c r="AC286" s="116"/>
    </row>
    <row r="287" spans="1:29" s="115" customFormat="1" outlineLevel="4" x14ac:dyDescent="0.25">
      <c r="A287" s="227" t="s">
        <v>761</v>
      </c>
      <c r="B287" s="225" t="s">
        <v>725</v>
      </c>
      <c r="C287" s="226"/>
      <c r="D287" s="211" t="s">
        <v>725</v>
      </c>
      <c r="E287" s="181">
        <f t="shared" si="30"/>
        <v>6257.29</v>
      </c>
      <c r="F287" s="25"/>
      <c r="G287" s="184">
        <f>SUM(G288:G292)</f>
        <v>0</v>
      </c>
      <c r="H287" s="184">
        <f>SUM(H288:H292)</f>
        <v>6257.29</v>
      </c>
      <c r="I287" s="25"/>
      <c r="J287" s="181">
        <f t="shared" si="31"/>
        <v>1623.99</v>
      </c>
      <c r="K287" s="25"/>
      <c r="L287" s="184">
        <f>SUM(L288:L292)</f>
        <v>0</v>
      </c>
      <c r="M287" s="184">
        <f>SUM(M288:M292)</f>
        <v>1623.99</v>
      </c>
      <c r="N287" s="25"/>
      <c r="O287" s="181">
        <f t="shared" si="32"/>
        <v>1623.99</v>
      </c>
      <c r="P287" s="25"/>
      <c r="Q287" s="184">
        <f>SUM(Q288:Q292)</f>
        <v>0</v>
      </c>
      <c r="R287" s="184">
        <f>SUM(R288:R292)</f>
        <v>1623.99</v>
      </c>
      <c r="S287" s="25"/>
      <c r="T287" s="25">
        <f t="shared" si="27"/>
        <v>25.953567758566408</v>
      </c>
      <c r="U287" s="141"/>
      <c r="V287" s="137"/>
      <c r="W287" s="136"/>
      <c r="Z287" s="116"/>
      <c r="AA287" s="116"/>
      <c r="AC287" s="116"/>
    </row>
    <row r="288" spans="1:29" s="115" customFormat="1" ht="15" customHeight="1" outlineLevel="5" x14ac:dyDescent="0.25">
      <c r="A288" s="229"/>
      <c r="B288" s="146"/>
      <c r="C288" s="204" t="s">
        <v>681</v>
      </c>
      <c r="D288" s="212"/>
      <c r="E288" s="181">
        <f t="shared" si="30"/>
        <v>366.7</v>
      </c>
      <c r="F288" s="25"/>
      <c r="G288" s="25"/>
      <c r="H288" s="25">
        <v>366.7</v>
      </c>
      <c r="I288" s="25"/>
      <c r="J288" s="181">
        <f t="shared" si="31"/>
        <v>366.7</v>
      </c>
      <c r="K288" s="25"/>
      <c r="L288" s="25"/>
      <c r="M288" s="25">
        <v>366.7</v>
      </c>
      <c r="N288" s="25"/>
      <c r="O288" s="181">
        <f t="shared" si="32"/>
        <v>366.7</v>
      </c>
      <c r="P288" s="25"/>
      <c r="Q288" s="25"/>
      <c r="R288" s="25">
        <v>366.7</v>
      </c>
      <c r="S288" s="25"/>
      <c r="T288" s="25">
        <f t="shared" si="27"/>
        <v>100</v>
      </c>
      <c r="U288" s="141"/>
      <c r="V288" s="137"/>
      <c r="W288" s="136"/>
      <c r="Z288" s="116"/>
      <c r="AA288" s="116"/>
      <c r="AC288" s="116"/>
    </row>
    <row r="289" spans="1:29" s="115" customFormat="1" ht="23.25" customHeight="1" outlineLevel="5" x14ac:dyDescent="0.25">
      <c r="A289" s="229"/>
      <c r="B289" s="146"/>
      <c r="C289" s="204" t="s">
        <v>746</v>
      </c>
      <c r="D289" s="212"/>
      <c r="E289" s="181">
        <f t="shared" si="30"/>
        <v>5000</v>
      </c>
      <c r="F289" s="25"/>
      <c r="G289" s="25"/>
      <c r="H289" s="25">
        <v>5000</v>
      </c>
      <c r="I289" s="25"/>
      <c r="J289" s="181">
        <f t="shared" si="31"/>
        <v>366.7</v>
      </c>
      <c r="K289" s="25"/>
      <c r="L289" s="25"/>
      <c r="M289" s="25">
        <v>366.7</v>
      </c>
      <c r="N289" s="25"/>
      <c r="O289" s="181">
        <f t="shared" si="32"/>
        <v>366.7</v>
      </c>
      <c r="P289" s="25"/>
      <c r="Q289" s="25"/>
      <c r="R289" s="25">
        <v>366.7</v>
      </c>
      <c r="S289" s="25"/>
      <c r="T289" s="25">
        <f t="shared" si="27"/>
        <v>7.3340000000000005</v>
      </c>
      <c r="U289" s="141"/>
      <c r="V289" s="137"/>
      <c r="W289" s="136"/>
      <c r="Z289" s="116"/>
      <c r="AA289" s="116"/>
      <c r="AC289" s="116"/>
    </row>
    <row r="290" spans="1:29" s="115" customFormat="1" ht="15" customHeight="1" outlineLevel="5" x14ac:dyDescent="0.25">
      <c r="A290" s="229"/>
      <c r="B290" s="146"/>
      <c r="C290" s="204" t="s">
        <v>692</v>
      </c>
      <c r="D290" s="212"/>
      <c r="E290" s="181">
        <f t="shared" si="30"/>
        <v>498.83</v>
      </c>
      <c r="F290" s="25"/>
      <c r="G290" s="25"/>
      <c r="H290" s="25">
        <v>498.83</v>
      </c>
      <c r="I290" s="25"/>
      <c r="J290" s="181">
        <f t="shared" si="31"/>
        <v>498.83</v>
      </c>
      <c r="K290" s="25"/>
      <c r="L290" s="25"/>
      <c r="M290" s="25">
        <v>498.83</v>
      </c>
      <c r="N290" s="25"/>
      <c r="O290" s="181">
        <f t="shared" si="32"/>
        <v>498.83</v>
      </c>
      <c r="P290" s="25"/>
      <c r="Q290" s="25"/>
      <c r="R290" s="25">
        <v>498.83</v>
      </c>
      <c r="S290" s="25"/>
      <c r="T290" s="25">
        <f t="shared" si="27"/>
        <v>100</v>
      </c>
      <c r="U290" s="141"/>
      <c r="V290" s="137"/>
      <c r="W290" s="136"/>
      <c r="Z290" s="116"/>
      <c r="AA290" s="116"/>
      <c r="AC290" s="116"/>
    </row>
    <row r="291" spans="1:29" s="115" customFormat="1" ht="15" customHeight="1" outlineLevel="5" x14ac:dyDescent="0.25">
      <c r="A291" s="229"/>
      <c r="B291" s="146"/>
      <c r="C291" s="204" t="s">
        <v>680</v>
      </c>
      <c r="D291" s="212"/>
      <c r="E291" s="181">
        <f t="shared" si="30"/>
        <v>350</v>
      </c>
      <c r="F291" s="25"/>
      <c r="G291" s="25"/>
      <c r="H291" s="25">
        <v>350</v>
      </c>
      <c r="I291" s="25"/>
      <c r="J291" s="181">
        <f t="shared" si="31"/>
        <v>350</v>
      </c>
      <c r="K291" s="25"/>
      <c r="L291" s="25"/>
      <c r="M291" s="25">
        <v>350</v>
      </c>
      <c r="N291" s="25"/>
      <c r="O291" s="181">
        <f t="shared" si="32"/>
        <v>350</v>
      </c>
      <c r="P291" s="25"/>
      <c r="Q291" s="25"/>
      <c r="R291" s="25">
        <v>350</v>
      </c>
      <c r="S291" s="25"/>
      <c r="T291" s="25">
        <f t="shared" si="27"/>
        <v>100</v>
      </c>
      <c r="U291" s="141"/>
      <c r="V291" s="137"/>
      <c r="W291" s="136"/>
      <c r="Z291" s="116"/>
      <c r="AA291" s="116"/>
      <c r="AC291" s="116"/>
    </row>
    <row r="292" spans="1:29" s="115" customFormat="1" ht="15.75" customHeight="1" outlineLevel="5" x14ac:dyDescent="0.25">
      <c r="A292" s="228"/>
      <c r="B292" s="146"/>
      <c r="C292" s="204" t="s">
        <v>705</v>
      </c>
      <c r="D292" s="213"/>
      <c r="E292" s="181">
        <f t="shared" si="30"/>
        <v>41.76</v>
      </c>
      <c r="F292" s="25"/>
      <c r="G292" s="25"/>
      <c r="H292" s="25">
        <v>41.76</v>
      </c>
      <c r="I292" s="25"/>
      <c r="J292" s="181">
        <f t="shared" si="31"/>
        <v>41.76</v>
      </c>
      <c r="K292" s="25"/>
      <c r="L292" s="25"/>
      <c r="M292" s="25">
        <v>41.76</v>
      </c>
      <c r="N292" s="25"/>
      <c r="O292" s="181">
        <f t="shared" si="32"/>
        <v>41.76</v>
      </c>
      <c r="P292" s="25"/>
      <c r="Q292" s="25"/>
      <c r="R292" s="25">
        <v>41.76</v>
      </c>
      <c r="S292" s="25"/>
      <c r="T292" s="25">
        <f t="shared" si="27"/>
        <v>100</v>
      </c>
      <c r="U292" s="141"/>
      <c r="V292" s="137"/>
      <c r="W292" s="136"/>
      <c r="Z292" s="116"/>
      <c r="AA292" s="116"/>
      <c r="AC292" s="116"/>
    </row>
    <row r="293" spans="1:29" s="115" customFormat="1" outlineLevel="4" x14ac:dyDescent="0.25">
      <c r="A293" s="227" t="s">
        <v>762</v>
      </c>
      <c r="B293" s="225" t="s">
        <v>726</v>
      </c>
      <c r="C293" s="226"/>
      <c r="D293" s="211" t="s">
        <v>726</v>
      </c>
      <c r="E293" s="181">
        <f t="shared" si="30"/>
        <v>4115.8600000000006</v>
      </c>
      <c r="F293" s="25"/>
      <c r="G293" s="184">
        <f>SUM(G294:G297)</f>
        <v>1000</v>
      </c>
      <c r="H293" s="184">
        <f>SUM(H294:H297)</f>
        <v>3115.86</v>
      </c>
      <c r="I293" s="25"/>
      <c r="J293" s="181">
        <f t="shared" si="31"/>
        <v>4841.58</v>
      </c>
      <c r="K293" s="25"/>
      <c r="L293" s="184">
        <f>SUM(L294:L297)</f>
        <v>1000</v>
      </c>
      <c r="M293" s="184">
        <f>SUM(M294:M297)</f>
        <v>3841.58</v>
      </c>
      <c r="N293" s="25"/>
      <c r="O293" s="181">
        <f t="shared" si="32"/>
        <v>4841.58</v>
      </c>
      <c r="P293" s="25"/>
      <c r="Q293" s="184">
        <f>SUM(Q294:Q297)</f>
        <v>1000</v>
      </c>
      <c r="R293" s="184">
        <f>SUM(R294:R297)</f>
        <v>3841.58</v>
      </c>
      <c r="S293" s="25"/>
      <c r="T293" s="25">
        <f t="shared" si="27"/>
        <v>117.63228098137446</v>
      </c>
      <c r="U293" s="141"/>
      <c r="V293" s="137"/>
      <c r="W293" s="136"/>
      <c r="Z293" s="116"/>
      <c r="AA293" s="116"/>
      <c r="AC293" s="116"/>
    </row>
    <row r="294" spans="1:29" s="115" customFormat="1" ht="15" customHeight="1" outlineLevel="5" x14ac:dyDescent="0.25">
      <c r="A294" s="229"/>
      <c r="B294" s="146"/>
      <c r="C294" s="204" t="s">
        <v>682</v>
      </c>
      <c r="D294" s="212"/>
      <c r="E294" s="181">
        <f t="shared" si="30"/>
        <v>2000</v>
      </c>
      <c r="F294" s="25"/>
      <c r="G294" s="25">
        <v>1000</v>
      </c>
      <c r="H294" s="25">
        <v>1000</v>
      </c>
      <c r="I294" s="25"/>
      <c r="J294" s="181">
        <f t="shared" si="31"/>
        <v>2725.7200000000003</v>
      </c>
      <c r="K294" s="25"/>
      <c r="L294" s="25">
        <v>1000</v>
      </c>
      <c r="M294" s="25">
        <v>1725.72</v>
      </c>
      <c r="N294" s="25"/>
      <c r="O294" s="181">
        <f t="shared" si="32"/>
        <v>2725.7200000000003</v>
      </c>
      <c r="P294" s="25"/>
      <c r="Q294" s="25">
        <v>1000</v>
      </c>
      <c r="R294" s="25">
        <v>1725.72</v>
      </c>
      <c r="S294" s="25"/>
      <c r="T294" s="25">
        <f t="shared" si="27"/>
        <v>136.28600000000003</v>
      </c>
      <c r="U294" s="141"/>
      <c r="V294" s="137"/>
      <c r="W294" s="136"/>
      <c r="Z294" s="116"/>
      <c r="AA294" s="116"/>
      <c r="AC294" s="116"/>
    </row>
    <row r="295" spans="1:29" s="115" customFormat="1" ht="15.75" customHeight="1" outlineLevel="5" x14ac:dyDescent="0.25">
      <c r="A295" s="229"/>
      <c r="B295" s="146"/>
      <c r="C295" s="204" t="s">
        <v>727</v>
      </c>
      <c r="D295" s="212"/>
      <c r="E295" s="181">
        <f t="shared" si="30"/>
        <v>1895.94</v>
      </c>
      <c r="F295" s="25"/>
      <c r="G295" s="25"/>
      <c r="H295" s="25">
        <v>1895.94</v>
      </c>
      <c r="I295" s="25"/>
      <c r="J295" s="181">
        <f t="shared" si="31"/>
        <v>1895.94</v>
      </c>
      <c r="K295" s="25"/>
      <c r="L295" s="25"/>
      <c r="M295" s="25">
        <v>1895.94</v>
      </c>
      <c r="N295" s="25"/>
      <c r="O295" s="181">
        <f t="shared" si="32"/>
        <v>1895.94</v>
      </c>
      <c r="P295" s="25"/>
      <c r="Q295" s="25"/>
      <c r="R295" s="25">
        <v>1895.94</v>
      </c>
      <c r="S295" s="25"/>
      <c r="T295" s="25">
        <f t="shared" si="27"/>
        <v>100</v>
      </c>
      <c r="U295" s="141"/>
      <c r="V295" s="137"/>
      <c r="W295" s="136"/>
      <c r="Z295" s="116"/>
      <c r="AA295" s="116"/>
      <c r="AC295" s="116"/>
    </row>
    <row r="296" spans="1:29" s="115" customFormat="1" outlineLevel="5" x14ac:dyDescent="0.25">
      <c r="A296" s="229"/>
      <c r="B296" s="146"/>
      <c r="C296" s="204" t="s">
        <v>680</v>
      </c>
      <c r="D296" s="212"/>
      <c r="E296" s="181">
        <f t="shared" si="30"/>
        <v>152</v>
      </c>
      <c r="F296" s="25"/>
      <c r="G296" s="25"/>
      <c r="H296" s="25">
        <v>152</v>
      </c>
      <c r="I296" s="25"/>
      <c r="J296" s="181">
        <f t="shared" si="31"/>
        <v>152</v>
      </c>
      <c r="K296" s="25"/>
      <c r="L296" s="25"/>
      <c r="M296" s="25">
        <v>152</v>
      </c>
      <c r="N296" s="25"/>
      <c r="O296" s="181">
        <f t="shared" si="32"/>
        <v>152</v>
      </c>
      <c r="P296" s="25"/>
      <c r="Q296" s="25"/>
      <c r="R296" s="25">
        <v>152</v>
      </c>
      <c r="S296" s="25"/>
      <c r="T296" s="25">
        <f t="shared" si="27"/>
        <v>100</v>
      </c>
      <c r="U296" s="141"/>
      <c r="V296" s="137"/>
      <c r="W296" s="136"/>
      <c r="Z296" s="116"/>
      <c r="AA296" s="116"/>
      <c r="AC296" s="116"/>
    </row>
    <row r="297" spans="1:29" s="115" customFormat="1" outlineLevel="5" x14ac:dyDescent="0.25">
      <c r="A297" s="228"/>
      <c r="B297" s="146"/>
      <c r="C297" s="204" t="s">
        <v>705</v>
      </c>
      <c r="D297" s="213"/>
      <c r="E297" s="181">
        <f t="shared" si="30"/>
        <v>67.92</v>
      </c>
      <c r="F297" s="25"/>
      <c r="G297" s="25"/>
      <c r="H297" s="25">
        <v>67.92</v>
      </c>
      <c r="I297" s="25"/>
      <c r="J297" s="181">
        <f t="shared" si="31"/>
        <v>67.92</v>
      </c>
      <c r="K297" s="25"/>
      <c r="L297" s="25"/>
      <c r="M297" s="25">
        <v>67.92</v>
      </c>
      <c r="N297" s="25"/>
      <c r="O297" s="181">
        <f t="shared" si="32"/>
        <v>67.92</v>
      </c>
      <c r="P297" s="25"/>
      <c r="Q297" s="25"/>
      <c r="R297" s="25">
        <v>67.92</v>
      </c>
      <c r="S297" s="25"/>
      <c r="T297" s="25">
        <f t="shared" si="27"/>
        <v>100</v>
      </c>
      <c r="U297" s="141"/>
      <c r="V297" s="137"/>
      <c r="W297" s="136"/>
      <c r="Z297" s="116"/>
      <c r="AA297" s="116"/>
      <c r="AC297" s="116"/>
    </row>
    <row r="298" spans="1:29" s="115" customFormat="1" outlineLevel="4" x14ac:dyDescent="0.25">
      <c r="A298" s="227" t="s">
        <v>763</v>
      </c>
      <c r="B298" s="225" t="s">
        <v>728</v>
      </c>
      <c r="C298" s="226"/>
      <c r="D298" s="211" t="s">
        <v>728</v>
      </c>
      <c r="E298" s="181">
        <f t="shared" si="30"/>
        <v>4481.3900000000003</v>
      </c>
      <c r="F298" s="25"/>
      <c r="G298" s="184">
        <f>SUM(G299:G304)</f>
        <v>0</v>
      </c>
      <c r="H298" s="184">
        <f>SUM(H299:H304)</f>
        <v>4481.3900000000003</v>
      </c>
      <c r="I298" s="25"/>
      <c r="J298" s="181">
        <f t="shared" si="31"/>
        <v>4481.3900000000003</v>
      </c>
      <c r="K298" s="25"/>
      <c r="L298" s="184">
        <f>SUM(L299:L304)</f>
        <v>0</v>
      </c>
      <c r="M298" s="184">
        <f>SUM(M299:M304)</f>
        <v>4481.3900000000003</v>
      </c>
      <c r="N298" s="25"/>
      <c r="O298" s="181">
        <f t="shared" si="32"/>
        <v>4481.3900000000003</v>
      </c>
      <c r="P298" s="25"/>
      <c r="Q298" s="184">
        <f>SUM(Q299:Q304)</f>
        <v>0</v>
      </c>
      <c r="R298" s="184">
        <f>SUM(R299:R304)</f>
        <v>4481.3900000000003</v>
      </c>
      <c r="S298" s="25"/>
      <c r="T298" s="25">
        <f t="shared" si="27"/>
        <v>100</v>
      </c>
      <c r="U298" s="141"/>
      <c r="V298" s="137"/>
      <c r="W298" s="136"/>
      <c r="Z298" s="116"/>
      <c r="AA298" s="116"/>
      <c r="AC298" s="116"/>
    </row>
    <row r="299" spans="1:29" s="115" customFormat="1" ht="15" customHeight="1" outlineLevel="5" x14ac:dyDescent="0.25">
      <c r="A299" s="229"/>
      <c r="B299" s="146"/>
      <c r="C299" s="204" t="s">
        <v>729</v>
      </c>
      <c r="D299" s="212"/>
      <c r="E299" s="181">
        <f t="shared" si="30"/>
        <v>1031.19</v>
      </c>
      <c r="F299" s="25"/>
      <c r="G299" s="25"/>
      <c r="H299" s="25">
        <v>1031.19</v>
      </c>
      <c r="I299" s="25"/>
      <c r="J299" s="181">
        <f t="shared" si="31"/>
        <v>1031.19</v>
      </c>
      <c r="K299" s="25"/>
      <c r="L299" s="25"/>
      <c r="M299" s="25">
        <v>1031.19</v>
      </c>
      <c r="N299" s="25"/>
      <c r="O299" s="181">
        <f t="shared" si="32"/>
        <v>1031.19</v>
      </c>
      <c r="P299" s="25"/>
      <c r="Q299" s="25"/>
      <c r="R299" s="25">
        <v>1031.19</v>
      </c>
      <c r="S299" s="25"/>
      <c r="T299" s="25">
        <f t="shared" si="27"/>
        <v>100</v>
      </c>
      <c r="U299" s="141"/>
      <c r="V299" s="137"/>
      <c r="W299" s="136"/>
      <c r="Z299" s="116"/>
      <c r="AA299" s="116"/>
      <c r="AC299" s="116"/>
    </row>
    <row r="300" spans="1:29" s="115" customFormat="1" ht="15.75" customHeight="1" outlineLevel="5" x14ac:dyDescent="0.25">
      <c r="A300" s="229"/>
      <c r="B300" s="146"/>
      <c r="C300" s="204" t="s">
        <v>682</v>
      </c>
      <c r="D300" s="212"/>
      <c r="E300" s="181">
        <f t="shared" si="30"/>
        <v>900</v>
      </c>
      <c r="F300" s="25"/>
      <c r="G300" s="25"/>
      <c r="H300" s="25">
        <v>900</v>
      </c>
      <c r="I300" s="25"/>
      <c r="J300" s="181">
        <f t="shared" si="31"/>
        <v>900</v>
      </c>
      <c r="K300" s="25"/>
      <c r="L300" s="25"/>
      <c r="M300" s="25">
        <v>900</v>
      </c>
      <c r="N300" s="25"/>
      <c r="O300" s="181">
        <f t="shared" si="32"/>
        <v>900</v>
      </c>
      <c r="P300" s="25"/>
      <c r="Q300" s="25"/>
      <c r="R300" s="25">
        <v>900</v>
      </c>
      <c r="S300" s="25"/>
      <c r="T300" s="25">
        <f t="shared" si="27"/>
        <v>100</v>
      </c>
      <c r="U300" s="141"/>
      <c r="V300" s="137"/>
      <c r="W300" s="136"/>
      <c r="Z300" s="116"/>
      <c r="AA300" s="116"/>
      <c r="AC300" s="116"/>
    </row>
    <row r="301" spans="1:29" s="115" customFormat="1" outlineLevel="5" x14ac:dyDescent="0.25">
      <c r="A301" s="229"/>
      <c r="B301" s="146"/>
      <c r="C301" s="204" t="s">
        <v>680</v>
      </c>
      <c r="D301" s="212"/>
      <c r="E301" s="181">
        <f t="shared" si="30"/>
        <v>148.15</v>
      </c>
      <c r="F301" s="25"/>
      <c r="G301" s="25"/>
      <c r="H301" s="25">
        <v>148.15</v>
      </c>
      <c r="I301" s="25"/>
      <c r="J301" s="181">
        <f t="shared" si="31"/>
        <v>148.15</v>
      </c>
      <c r="K301" s="25"/>
      <c r="L301" s="25"/>
      <c r="M301" s="25">
        <v>148.15</v>
      </c>
      <c r="N301" s="25"/>
      <c r="O301" s="181">
        <f t="shared" si="32"/>
        <v>148.15</v>
      </c>
      <c r="P301" s="25"/>
      <c r="Q301" s="25"/>
      <c r="R301" s="25">
        <v>148.15</v>
      </c>
      <c r="S301" s="25"/>
      <c r="T301" s="25">
        <f t="shared" si="27"/>
        <v>100</v>
      </c>
      <c r="U301" s="141"/>
      <c r="V301" s="137"/>
      <c r="W301" s="136"/>
      <c r="Z301" s="116"/>
      <c r="AA301" s="116"/>
      <c r="AC301" s="116"/>
    </row>
    <row r="302" spans="1:29" s="115" customFormat="1" ht="25.5" outlineLevel="5" x14ac:dyDescent="0.25">
      <c r="A302" s="229"/>
      <c r="B302" s="146"/>
      <c r="C302" s="204" t="s">
        <v>1015</v>
      </c>
      <c r="D302" s="212"/>
      <c r="E302" s="181">
        <f t="shared" si="30"/>
        <v>282.18</v>
      </c>
      <c r="F302" s="25"/>
      <c r="G302" s="25"/>
      <c r="H302" s="25">
        <v>282.18</v>
      </c>
      <c r="I302" s="25"/>
      <c r="J302" s="181">
        <f t="shared" si="31"/>
        <v>282.18</v>
      </c>
      <c r="K302" s="25"/>
      <c r="L302" s="25"/>
      <c r="M302" s="25">
        <v>282.18</v>
      </c>
      <c r="N302" s="25"/>
      <c r="O302" s="181">
        <f t="shared" si="32"/>
        <v>282.18</v>
      </c>
      <c r="P302" s="25"/>
      <c r="Q302" s="25"/>
      <c r="R302" s="25">
        <v>282.18</v>
      </c>
      <c r="S302" s="25"/>
      <c r="T302" s="25">
        <f t="shared" si="27"/>
        <v>100</v>
      </c>
      <c r="U302" s="141"/>
      <c r="V302" s="137"/>
      <c r="W302" s="136"/>
      <c r="Z302" s="116"/>
      <c r="AA302" s="116"/>
      <c r="AC302" s="116"/>
    </row>
    <row r="303" spans="1:29" s="115" customFormat="1" outlineLevel="5" x14ac:dyDescent="0.25">
      <c r="A303" s="229"/>
      <c r="B303" s="146"/>
      <c r="C303" s="204" t="s">
        <v>702</v>
      </c>
      <c r="D303" s="212"/>
      <c r="E303" s="181">
        <f t="shared" si="30"/>
        <v>2080</v>
      </c>
      <c r="F303" s="25"/>
      <c r="G303" s="25"/>
      <c r="H303" s="25">
        <v>2080</v>
      </c>
      <c r="I303" s="25"/>
      <c r="J303" s="181">
        <f t="shared" si="31"/>
        <v>2080</v>
      </c>
      <c r="K303" s="25"/>
      <c r="L303" s="25"/>
      <c r="M303" s="25">
        <v>2080</v>
      </c>
      <c r="N303" s="25"/>
      <c r="O303" s="181">
        <f t="shared" si="32"/>
        <v>2080</v>
      </c>
      <c r="P303" s="25"/>
      <c r="Q303" s="25"/>
      <c r="R303" s="25">
        <v>2080</v>
      </c>
      <c r="S303" s="25"/>
      <c r="T303" s="25">
        <f t="shared" si="27"/>
        <v>100</v>
      </c>
      <c r="U303" s="141"/>
      <c r="V303" s="137"/>
      <c r="W303" s="136"/>
      <c r="Z303" s="116"/>
      <c r="AA303" s="116"/>
      <c r="AC303" s="116"/>
    </row>
    <row r="304" spans="1:29" s="115" customFormat="1" ht="15" customHeight="1" outlineLevel="5" x14ac:dyDescent="0.25">
      <c r="A304" s="228"/>
      <c r="B304" s="146"/>
      <c r="C304" s="204" t="s">
        <v>730</v>
      </c>
      <c r="D304" s="213"/>
      <c r="E304" s="181">
        <f t="shared" si="30"/>
        <v>39.869999999999997</v>
      </c>
      <c r="F304" s="25"/>
      <c r="G304" s="25"/>
      <c r="H304" s="25">
        <v>39.869999999999997</v>
      </c>
      <c r="I304" s="25"/>
      <c r="J304" s="181">
        <f t="shared" si="31"/>
        <v>39.869999999999997</v>
      </c>
      <c r="K304" s="25"/>
      <c r="L304" s="25"/>
      <c r="M304" s="25">
        <v>39.869999999999997</v>
      </c>
      <c r="N304" s="25"/>
      <c r="O304" s="181">
        <f t="shared" si="32"/>
        <v>39.869999999999997</v>
      </c>
      <c r="P304" s="25"/>
      <c r="Q304" s="25"/>
      <c r="R304" s="25">
        <v>39.869999999999997</v>
      </c>
      <c r="S304" s="25"/>
      <c r="T304" s="25">
        <f t="shared" si="27"/>
        <v>100</v>
      </c>
      <c r="U304" s="141"/>
      <c r="V304" s="137"/>
      <c r="W304" s="136"/>
      <c r="Z304" s="116"/>
      <c r="AA304" s="116"/>
      <c r="AC304" s="116"/>
    </row>
    <row r="305" spans="1:29" s="115" customFormat="1" ht="15.75" customHeight="1" outlineLevel="4" x14ac:dyDescent="0.25">
      <c r="A305" s="227" t="s">
        <v>764</v>
      </c>
      <c r="B305" s="233" t="s">
        <v>731</v>
      </c>
      <c r="C305" s="234"/>
      <c r="D305" s="211" t="s">
        <v>731</v>
      </c>
      <c r="E305" s="181">
        <f t="shared" si="30"/>
        <v>298.35000000000002</v>
      </c>
      <c r="F305" s="25"/>
      <c r="G305" s="184">
        <f>SUM(G306:G308)</f>
        <v>0</v>
      </c>
      <c r="H305" s="184">
        <f>SUM(H306:H308)</f>
        <v>298.35000000000002</v>
      </c>
      <c r="I305" s="25"/>
      <c r="J305" s="181">
        <f t="shared" si="31"/>
        <v>298.35000000000002</v>
      </c>
      <c r="K305" s="25"/>
      <c r="L305" s="184">
        <f>SUM(L306:L308)</f>
        <v>0</v>
      </c>
      <c r="M305" s="184">
        <f>SUM(M306:M308)</f>
        <v>298.35000000000002</v>
      </c>
      <c r="N305" s="25"/>
      <c r="O305" s="181">
        <f t="shared" si="32"/>
        <v>298.35000000000002</v>
      </c>
      <c r="P305" s="25"/>
      <c r="Q305" s="184">
        <f>SUM(Q306:Q308)</f>
        <v>0</v>
      </c>
      <c r="R305" s="184">
        <f>SUM(R306:R308)</f>
        <v>298.35000000000002</v>
      </c>
      <c r="S305" s="25"/>
      <c r="T305" s="25">
        <f t="shared" si="27"/>
        <v>100</v>
      </c>
      <c r="U305" s="141"/>
      <c r="V305" s="137"/>
      <c r="W305" s="136"/>
      <c r="Z305" s="116"/>
      <c r="AA305" s="116"/>
      <c r="AC305" s="116"/>
    </row>
    <row r="306" spans="1:29" s="115" customFormat="1" outlineLevel="5" x14ac:dyDescent="0.25">
      <c r="A306" s="229"/>
      <c r="B306" s="146"/>
      <c r="C306" s="204" t="s">
        <v>732</v>
      </c>
      <c r="D306" s="212"/>
      <c r="E306" s="181">
        <f t="shared" si="30"/>
        <v>40</v>
      </c>
      <c r="F306" s="25"/>
      <c r="G306" s="25"/>
      <c r="H306" s="25">
        <v>40</v>
      </c>
      <c r="I306" s="25"/>
      <c r="J306" s="181">
        <f t="shared" si="31"/>
        <v>40</v>
      </c>
      <c r="K306" s="25"/>
      <c r="L306" s="25"/>
      <c r="M306" s="25">
        <v>40</v>
      </c>
      <c r="N306" s="25"/>
      <c r="O306" s="181">
        <f t="shared" si="32"/>
        <v>40</v>
      </c>
      <c r="P306" s="25"/>
      <c r="Q306" s="25"/>
      <c r="R306" s="25">
        <v>40</v>
      </c>
      <c r="S306" s="25"/>
      <c r="T306" s="25">
        <f t="shared" si="27"/>
        <v>100</v>
      </c>
      <c r="U306" s="141"/>
      <c r="V306" s="137"/>
      <c r="W306" s="136"/>
      <c r="Z306" s="116"/>
      <c r="AA306" s="116"/>
      <c r="AC306" s="116"/>
    </row>
    <row r="307" spans="1:29" s="115" customFormat="1" outlineLevel="5" x14ac:dyDescent="0.25">
      <c r="A307" s="229"/>
      <c r="B307" s="146"/>
      <c r="C307" s="204" t="s">
        <v>680</v>
      </c>
      <c r="D307" s="212"/>
      <c r="E307" s="181">
        <f t="shared" si="30"/>
        <v>146.28</v>
      </c>
      <c r="F307" s="25"/>
      <c r="G307" s="25"/>
      <c r="H307" s="25">
        <v>146.28</v>
      </c>
      <c r="I307" s="25"/>
      <c r="J307" s="181">
        <f t="shared" si="31"/>
        <v>146.28</v>
      </c>
      <c r="K307" s="25"/>
      <c r="L307" s="25"/>
      <c r="M307" s="25">
        <v>146.28</v>
      </c>
      <c r="N307" s="25"/>
      <c r="O307" s="181">
        <f t="shared" si="32"/>
        <v>146.28</v>
      </c>
      <c r="P307" s="25"/>
      <c r="Q307" s="25"/>
      <c r="R307" s="25">
        <v>146.28</v>
      </c>
      <c r="S307" s="25"/>
      <c r="T307" s="25">
        <f t="shared" si="27"/>
        <v>100</v>
      </c>
      <c r="U307" s="141"/>
      <c r="V307" s="137"/>
      <c r="W307" s="136"/>
      <c r="Z307" s="116"/>
      <c r="AA307" s="116"/>
      <c r="AC307" s="116"/>
    </row>
    <row r="308" spans="1:29" s="115" customFormat="1" outlineLevel="5" x14ac:dyDescent="0.25">
      <c r="A308" s="228"/>
      <c r="B308" s="146"/>
      <c r="C308" s="204" t="s">
        <v>705</v>
      </c>
      <c r="D308" s="213"/>
      <c r="E308" s="181">
        <f t="shared" si="30"/>
        <v>112.07</v>
      </c>
      <c r="F308" s="25"/>
      <c r="G308" s="25"/>
      <c r="H308" s="25">
        <v>112.07</v>
      </c>
      <c r="I308" s="25"/>
      <c r="J308" s="181">
        <f t="shared" si="31"/>
        <v>112.07</v>
      </c>
      <c r="K308" s="25"/>
      <c r="L308" s="25"/>
      <c r="M308" s="25">
        <v>112.07</v>
      </c>
      <c r="N308" s="25"/>
      <c r="O308" s="181">
        <f t="shared" si="32"/>
        <v>112.07</v>
      </c>
      <c r="P308" s="25"/>
      <c r="Q308" s="25"/>
      <c r="R308" s="25">
        <v>112.07</v>
      </c>
      <c r="S308" s="25"/>
      <c r="T308" s="25">
        <f t="shared" si="27"/>
        <v>100</v>
      </c>
      <c r="U308" s="141"/>
      <c r="V308" s="137"/>
      <c r="W308" s="136"/>
      <c r="Z308" s="116"/>
      <c r="AA308" s="116"/>
      <c r="AC308" s="116"/>
    </row>
    <row r="309" spans="1:29" s="115" customFormat="1" outlineLevel="4" x14ac:dyDescent="0.25">
      <c r="A309" s="227" t="s">
        <v>765</v>
      </c>
      <c r="B309" s="233" t="s">
        <v>733</v>
      </c>
      <c r="C309" s="234"/>
      <c r="D309" s="211" t="s">
        <v>733</v>
      </c>
      <c r="E309" s="181">
        <f t="shared" si="30"/>
        <v>1800.26</v>
      </c>
      <c r="F309" s="25"/>
      <c r="G309" s="184">
        <f>SUM(G310:G313)</f>
        <v>0</v>
      </c>
      <c r="H309" s="184">
        <f>SUM(H310:H313)</f>
        <v>1800.26</v>
      </c>
      <c r="I309" s="25"/>
      <c r="J309" s="181">
        <f t="shared" si="31"/>
        <v>300.26</v>
      </c>
      <c r="K309" s="25"/>
      <c r="L309" s="184">
        <f>SUM(L310:L313)</f>
        <v>0</v>
      </c>
      <c r="M309" s="184">
        <f>SUM(M310:M313)</f>
        <v>300.26</v>
      </c>
      <c r="N309" s="25"/>
      <c r="O309" s="181">
        <f t="shared" si="32"/>
        <v>300.26</v>
      </c>
      <c r="P309" s="25"/>
      <c r="Q309" s="184">
        <f>SUM(Q310:Q313)</f>
        <v>0</v>
      </c>
      <c r="R309" s="184">
        <f>SUM(R310:R313)</f>
        <v>300.26</v>
      </c>
      <c r="S309" s="25"/>
      <c r="T309" s="25">
        <f t="shared" si="27"/>
        <v>16.678701965271685</v>
      </c>
      <c r="U309" s="141"/>
      <c r="V309" s="137"/>
      <c r="W309" s="136"/>
      <c r="Z309" s="116"/>
      <c r="AA309" s="116"/>
      <c r="AC309" s="116"/>
    </row>
    <row r="310" spans="1:29" s="115" customFormat="1" ht="15" customHeight="1" outlineLevel="5" x14ac:dyDescent="0.25">
      <c r="A310" s="229"/>
      <c r="B310" s="146"/>
      <c r="C310" s="204" t="s">
        <v>734</v>
      </c>
      <c r="D310" s="212"/>
      <c r="E310" s="181">
        <f t="shared" si="30"/>
        <v>1500</v>
      </c>
      <c r="F310" s="25"/>
      <c r="G310" s="25"/>
      <c r="H310" s="25">
        <v>1500</v>
      </c>
      <c r="I310" s="25"/>
      <c r="J310" s="181">
        <f t="shared" si="31"/>
        <v>0</v>
      </c>
      <c r="K310" s="25"/>
      <c r="L310" s="25"/>
      <c r="M310" s="25">
        <v>0</v>
      </c>
      <c r="N310" s="25"/>
      <c r="O310" s="181">
        <f t="shared" si="32"/>
        <v>0</v>
      </c>
      <c r="P310" s="25"/>
      <c r="Q310" s="25"/>
      <c r="R310" s="25">
        <v>0</v>
      </c>
      <c r="S310" s="25"/>
      <c r="T310" s="25">
        <f t="shared" si="27"/>
        <v>0</v>
      </c>
      <c r="U310" s="141"/>
      <c r="V310" s="137"/>
      <c r="W310" s="136"/>
      <c r="Z310" s="116"/>
      <c r="AA310" s="116"/>
      <c r="AC310" s="116"/>
    </row>
    <row r="311" spans="1:29" s="115" customFormat="1" ht="15.75" customHeight="1" outlineLevel="5" x14ac:dyDescent="0.25">
      <c r="A311" s="229"/>
      <c r="B311" s="146"/>
      <c r="C311" s="204" t="s">
        <v>680</v>
      </c>
      <c r="D311" s="212"/>
      <c r="E311" s="181">
        <f t="shared" si="30"/>
        <v>148.15</v>
      </c>
      <c r="F311" s="25"/>
      <c r="G311" s="25"/>
      <c r="H311" s="25">
        <v>148.15</v>
      </c>
      <c r="I311" s="25"/>
      <c r="J311" s="181">
        <f t="shared" si="31"/>
        <v>148.15</v>
      </c>
      <c r="K311" s="25"/>
      <c r="L311" s="25"/>
      <c r="M311" s="25">
        <v>148.15</v>
      </c>
      <c r="N311" s="25"/>
      <c r="O311" s="181">
        <f t="shared" si="32"/>
        <v>148.15</v>
      </c>
      <c r="P311" s="25"/>
      <c r="Q311" s="25"/>
      <c r="R311" s="25">
        <v>148.15</v>
      </c>
      <c r="S311" s="25"/>
      <c r="T311" s="25">
        <f t="shared" si="27"/>
        <v>100</v>
      </c>
      <c r="U311" s="141"/>
      <c r="V311" s="137"/>
      <c r="W311" s="136"/>
      <c r="Z311" s="116"/>
      <c r="AA311" s="116"/>
      <c r="AC311" s="116"/>
    </row>
    <row r="312" spans="1:29" s="115" customFormat="1" outlineLevel="5" x14ac:dyDescent="0.25">
      <c r="A312" s="229"/>
      <c r="B312" s="146"/>
      <c r="C312" s="204" t="s">
        <v>747</v>
      </c>
      <c r="D312" s="212"/>
      <c r="E312" s="181">
        <f t="shared" si="30"/>
        <v>100</v>
      </c>
      <c r="F312" s="25"/>
      <c r="G312" s="25"/>
      <c r="H312" s="25">
        <v>100</v>
      </c>
      <c r="I312" s="25"/>
      <c r="J312" s="181">
        <f t="shared" si="31"/>
        <v>100</v>
      </c>
      <c r="K312" s="25"/>
      <c r="L312" s="25"/>
      <c r="M312" s="25">
        <v>100</v>
      </c>
      <c r="N312" s="25"/>
      <c r="O312" s="181">
        <f t="shared" si="32"/>
        <v>100</v>
      </c>
      <c r="P312" s="25"/>
      <c r="Q312" s="25"/>
      <c r="R312" s="25">
        <v>100</v>
      </c>
      <c r="S312" s="25"/>
      <c r="T312" s="25">
        <f t="shared" si="27"/>
        <v>100</v>
      </c>
      <c r="U312" s="141"/>
      <c r="V312" s="137"/>
      <c r="W312" s="136"/>
      <c r="Z312" s="116"/>
      <c r="AA312" s="116"/>
      <c r="AC312" s="116"/>
    </row>
    <row r="313" spans="1:29" s="115" customFormat="1" outlineLevel="5" x14ac:dyDescent="0.25">
      <c r="A313" s="228"/>
      <c r="B313" s="146"/>
      <c r="C313" s="204" t="s">
        <v>705</v>
      </c>
      <c r="D313" s="213"/>
      <c r="E313" s="181">
        <f t="shared" si="30"/>
        <v>52.11</v>
      </c>
      <c r="F313" s="25"/>
      <c r="G313" s="25"/>
      <c r="H313" s="25">
        <v>52.11</v>
      </c>
      <c r="I313" s="25"/>
      <c r="J313" s="181">
        <f t="shared" si="31"/>
        <v>52.11</v>
      </c>
      <c r="K313" s="25"/>
      <c r="L313" s="25"/>
      <c r="M313" s="25">
        <v>52.11</v>
      </c>
      <c r="N313" s="25"/>
      <c r="O313" s="181">
        <f t="shared" si="32"/>
        <v>52.11</v>
      </c>
      <c r="P313" s="25"/>
      <c r="Q313" s="25"/>
      <c r="R313" s="25">
        <v>52.11</v>
      </c>
      <c r="S313" s="25"/>
      <c r="T313" s="25">
        <f t="shared" si="27"/>
        <v>100</v>
      </c>
      <c r="U313" s="141"/>
      <c r="V313" s="137"/>
      <c r="W313" s="136"/>
      <c r="Z313" s="116"/>
      <c r="AA313" s="116"/>
      <c r="AC313" s="116"/>
    </row>
    <row r="314" spans="1:29" s="115" customFormat="1" ht="15.75" customHeight="1" outlineLevel="4" x14ac:dyDescent="0.25">
      <c r="A314" s="227" t="s">
        <v>766</v>
      </c>
      <c r="B314" s="233" t="s">
        <v>735</v>
      </c>
      <c r="C314" s="234"/>
      <c r="D314" s="211" t="s">
        <v>735</v>
      </c>
      <c r="E314" s="181">
        <f t="shared" si="30"/>
        <v>704.32</v>
      </c>
      <c r="F314" s="25"/>
      <c r="G314" s="184">
        <f>SUM(G315:G317)</f>
        <v>0</v>
      </c>
      <c r="H314" s="184">
        <f>SUM(H315:H317)</f>
        <v>704.32</v>
      </c>
      <c r="I314" s="25"/>
      <c r="J314" s="181">
        <f t="shared" si="31"/>
        <v>704.32</v>
      </c>
      <c r="K314" s="25"/>
      <c r="L314" s="184">
        <f>SUM(L315:L317)</f>
        <v>0</v>
      </c>
      <c r="M314" s="184">
        <f>SUM(M315:M317)</f>
        <v>704.32</v>
      </c>
      <c r="N314" s="25"/>
      <c r="O314" s="181">
        <f t="shared" si="32"/>
        <v>704.32</v>
      </c>
      <c r="P314" s="25"/>
      <c r="Q314" s="184">
        <f>SUM(Q315:Q317)</f>
        <v>0</v>
      </c>
      <c r="R314" s="184">
        <f>SUM(R315:R317)</f>
        <v>704.32</v>
      </c>
      <c r="S314" s="25"/>
      <c r="T314" s="25">
        <f t="shared" si="27"/>
        <v>100</v>
      </c>
      <c r="U314" s="141"/>
      <c r="V314" s="137"/>
      <c r="W314" s="136"/>
      <c r="Z314" s="116"/>
      <c r="AA314" s="116"/>
      <c r="AC314" s="116"/>
    </row>
    <row r="315" spans="1:29" s="115" customFormat="1" ht="15" customHeight="1" outlineLevel="5" x14ac:dyDescent="0.25">
      <c r="A315" s="229"/>
      <c r="B315" s="146"/>
      <c r="C315" s="204" t="s">
        <v>680</v>
      </c>
      <c r="D315" s="212"/>
      <c r="E315" s="181">
        <f t="shared" si="30"/>
        <v>167.1</v>
      </c>
      <c r="F315" s="25"/>
      <c r="G315" s="25"/>
      <c r="H315" s="25">
        <v>167.1</v>
      </c>
      <c r="I315" s="25"/>
      <c r="J315" s="181">
        <f t="shared" si="31"/>
        <v>167.1</v>
      </c>
      <c r="K315" s="25"/>
      <c r="L315" s="25"/>
      <c r="M315" s="25">
        <v>167.1</v>
      </c>
      <c r="N315" s="25"/>
      <c r="O315" s="181">
        <f t="shared" si="32"/>
        <v>167.1</v>
      </c>
      <c r="P315" s="25"/>
      <c r="Q315" s="25"/>
      <c r="R315" s="25">
        <v>167.1</v>
      </c>
      <c r="S315" s="25"/>
      <c r="T315" s="25">
        <f t="shared" si="27"/>
        <v>100</v>
      </c>
      <c r="U315" s="141"/>
      <c r="V315" s="137"/>
      <c r="W315" s="136"/>
      <c r="Z315" s="116"/>
      <c r="AA315" s="116"/>
      <c r="AC315" s="116"/>
    </row>
    <row r="316" spans="1:29" s="115" customFormat="1" ht="15.75" customHeight="1" outlineLevel="5" x14ac:dyDescent="0.25">
      <c r="A316" s="229"/>
      <c r="B316" s="159"/>
      <c r="C316" s="206" t="s">
        <v>681</v>
      </c>
      <c r="D316" s="212"/>
      <c r="E316" s="181">
        <f t="shared" si="30"/>
        <v>503.39</v>
      </c>
      <c r="F316" s="25"/>
      <c r="G316" s="25"/>
      <c r="H316" s="25">
        <v>503.39</v>
      </c>
      <c r="I316" s="25"/>
      <c r="J316" s="181">
        <f t="shared" si="31"/>
        <v>503.39</v>
      </c>
      <c r="K316" s="25"/>
      <c r="L316" s="25"/>
      <c r="M316" s="25">
        <v>503.39</v>
      </c>
      <c r="N316" s="25"/>
      <c r="O316" s="181">
        <f t="shared" si="32"/>
        <v>503.39</v>
      </c>
      <c r="P316" s="25"/>
      <c r="Q316" s="25"/>
      <c r="R316" s="25">
        <v>503.39</v>
      </c>
      <c r="S316" s="25"/>
      <c r="T316" s="25">
        <f t="shared" si="27"/>
        <v>100</v>
      </c>
      <c r="U316" s="141"/>
      <c r="V316" s="137"/>
      <c r="W316" s="136"/>
      <c r="Z316" s="116"/>
      <c r="AA316" s="116"/>
      <c r="AC316" s="116"/>
    </row>
    <row r="317" spans="1:29" s="115" customFormat="1" outlineLevel="5" x14ac:dyDescent="0.25">
      <c r="A317" s="228"/>
      <c r="B317" s="146"/>
      <c r="C317" s="204" t="s">
        <v>705</v>
      </c>
      <c r="D317" s="213"/>
      <c r="E317" s="181">
        <f t="shared" si="30"/>
        <v>33.83</v>
      </c>
      <c r="F317" s="25"/>
      <c r="G317" s="25"/>
      <c r="H317" s="25">
        <v>33.83</v>
      </c>
      <c r="I317" s="25"/>
      <c r="J317" s="181">
        <f t="shared" si="31"/>
        <v>33.83</v>
      </c>
      <c r="K317" s="25"/>
      <c r="L317" s="25"/>
      <c r="M317" s="25">
        <v>33.83</v>
      </c>
      <c r="N317" s="25"/>
      <c r="O317" s="181">
        <f t="shared" si="32"/>
        <v>33.83</v>
      </c>
      <c r="P317" s="25"/>
      <c r="Q317" s="25"/>
      <c r="R317" s="25">
        <v>33.83</v>
      </c>
      <c r="S317" s="25"/>
      <c r="T317" s="25">
        <f t="shared" si="27"/>
        <v>100</v>
      </c>
      <c r="U317" s="141"/>
      <c r="V317" s="137"/>
      <c r="W317" s="136"/>
      <c r="Z317" s="116"/>
      <c r="AA317" s="116"/>
      <c r="AC317" s="116"/>
    </row>
    <row r="318" spans="1:29" s="115" customFormat="1" outlineLevel="4" x14ac:dyDescent="0.25">
      <c r="A318" s="227" t="s">
        <v>767</v>
      </c>
      <c r="B318" s="233" t="s">
        <v>736</v>
      </c>
      <c r="C318" s="234"/>
      <c r="D318" s="211" t="s">
        <v>736</v>
      </c>
      <c r="E318" s="181">
        <f t="shared" si="30"/>
        <v>384.16999999999996</v>
      </c>
      <c r="F318" s="25"/>
      <c r="G318" s="184">
        <f>SUM(G319:G320)</f>
        <v>0</v>
      </c>
      <c r="H318" s="184">
        <f>SUM(H319:H320)</f>
        <v>384.16999999999996</v>
      </c>
      <c r="I318" s="25"/>
      <c r="J318" s="181">
        <f t="shared" si="31"/>
        <v>384.16999999999996</v>
      </c>
      <c r="K318" s="25"/>
      <c r="L318" s="184">
        <f>SUM(L319:L320)</f>
        <v>0</v>
      </c>
      <c r="M318" s="184">
        <f>SUM(M319:M320)</f>
        <v>384.16999999999996</v>
      </c>
      <c r="N318" s="25"/>
      <c r="O318" s="181">
        <f t="shared" si="32"/>
        <v>384.16999999999996</v>
      </c>
      <c r="P318" s="25"/>
      <c r="Q318" s="184">
        <f>SUM(Q319:Q320)</f>
        <v>0</v>
      </c>
      <c r="R318" s="184">
        <f>SUM(R319:R320)</f>
        <v>384.16999999999996</v>
      </c>
      <c r="S318" s="25"/>
      <c r="T318" s="25">
        <f t="shared" si="27"/>
        <v>100</v>
      </c>
      <c r="U318" s="141"/>
      <c r="V318" s="137"/>
      <c r="W318" s="136"/>
      <c r="Z318" s="116"/>
      <c r="AA318" s="116"/>
      <c r="AC318" s="116"/>
    </row>
    <row r="319" spans="1:29" s="115" customFormat="1" ht="15" customHeight="1" outlineLevel="5" x14ac:dyDescent="0.25">
      <c r="A319" s="229"/>
      <c r="B319" s="146"/>
      <c r="C319" s="204" t="s">
        <v>680</v>
      </c>
      <c r="D319" s="212"/>
      <c r="E319" s="181">
        <f t="shared" si="30"/>
        <v>197.44</v>
      </c>
      <c r="F319" s="25"/>
      <c r="G319" s="25"/>
      <c r="H319" s="25">
        <v>197.44</v>
      </c>
      <c r="I319" s="25"/>
      <c r="J319" s="181">
        <f t="shared" si="31"/>
        <v>197.44</v>
      </c>
      <c r="K319" s="25"/>
      <c r="L319" s="25"/>
      <c r="M319" s="25">
        <v>197.44</v>
      </c>
      <c r="N319" s="25"/>
      <c r="O319" s="181">
        <f t="shared" si="32"/>
        <v>197.44</v>
      </c>
      <c r="P319" s="25"/>
      <c r="Q319" s="25"/>
      <c r="R319" s="25">
        <v>197.44</v>
      </c>
      <c r="S319" s="25"/>
      <c r="T319" s="25">
        <f t="shared" si="27"/>
        <v>100</v>
      </c>
      <c r="U319" s="141"/>
      <c r="V319" s="137"/>
      <c r="W319" s="136"/>
      <c r="Z319" s="116"/>
      <c r="AA319" s="116"/>
      <c r="AC319" s="116"/>
    </row>
    <row r="320" spans="1:29" s="115" customFormat="1" ht="15.75" customHeight="1" outlineLevel="5" x14ac:dyDescent="0.25">
      <c r="A320" s="228"/>
      <c r="B320" s="146"/>
      <c r="C320" s="204" t="s">
        <v>705</v>
      </c>
      <c r="D320" s="213"/>
      <c r="E320" s="181">
        <f t="shared" si="30"/>
        <v>186.73</v>
      </c>
      <c r="F320" s="25"/>
      <c r="G320" s="25"/>
      <c r="H320" s="25">
        <v>186.73</v>
      </c>
      <c r="I320" s="25"/>
      <c r="J320" s="181">
        <f t="shared" si="31"/>
        <v>186.73</v>
      </c>
      <c r="K320" s="25"/>
      <c r="L320" s="25"/>
      <c r="M320" s="25">
        <v>186.73</v>
      </c>
      <c r="N320" s="25"/>
      <c r="O320" s="181">
        <f t="shared" si="32"/>
        <v>186.73</v>
      </c>
      <c r="P320" s="25"/>
      <c r="Q320" s="25"/>
      <c r="R320" s="25">
        <v>186.73</v>
      </c>
      <c r="S320" s="25"/>
      <c r="T320" s="25">
        <f t="shared" si="27"/>
        <v>100</v>
      </c>
      <c r="U320" s="141"/>
      <c r="V320" s="137"/>
      <c r="W320" s="136"/>
      <c r="Z320" s="116"/>
      <c r="AA320" s="116"/>
      <c r="AC320" s="116"/>
    </row>
    <row r="321" spans="1:29" s="115" customFormat="1" outlineLevel="4" x14ac:dyDescent="0.25">
      <c r="A321" s="227" t="s">
        <v>768</v>
      </c>
      <c r="B321" s="233" t="s">
        <v>737</v>
      </c>
      <c r="C321" s="234"/>
      <c r="D321" s="211" t="s">
        <v>737</v>
      </c>
      <c r="E321" s="181">
        <f t="shared" si="30"/>
        <v>1668.2199999999998</v>
      </c>
      <c r="F321" s="25"/>
      <c r="G321" s="184">
        <f>SUM(G322:G325)</f>
        <v>0</v>
      </c>
      <c r="H321" s="184">
        <f>SUM(H322:H325)</f>
        <v>1668.2199999999998</v>
      </c>
      <c r="I321" s="25"/>
      <c r="J321" s="181">
        <f t="shared" si="31"/>
        <v>1668.2199999999998</v>
      </c>
      <c r="K321" s="25"/>
      <c r="L321" s="184">
        <f>SUM(L322:L325)</f>
        <v>0</v>
      </c>
      <c r="M321" s="184">
        <f>SUM(M322:M325)</f>
        <v>1668.2199999999998</v>
      </c>
      <c r="N321" s="25"/>
      <c r="O321" s="181">
        <f t="shared" si="32"/>
        <v>1668.2199999999998</v>
      </c>
      <c r="P321" s="25"/>
      <c r="Q321" s="184">
        <f>SUM(Q322:Q325)</f>
        <v>0</v>
      </c>
      <c r="R321" s="184">
        <f>SUM(R322:R325)</f>
        <v>1668.2199999999998</v>
      </c>
      <c r="S321" s="25"/>
      <c r="T321" s="25">
        <f t="shared" si="27"/>
        <v>100</v>
      </c>
      <c r="U321" s="141"/>
      <c r="V321" s="137"/>
      <c r="W321" s="136"/>
      <c r="Z321" s="116"/>
      <c r="AA321" s="116"/>
      <c r="AC321" s="116"/>
    </row>
    <row r="322" spans="1:29" s="115" customFormat="1" ht="15" customHeight="1" outlineLevel="5" x14ac:dyDescent="0.25">
      <c r="A322" s="229"/>
      <c r="B322" s="146"/>
      <c r="C322" s="204" t="s">
        <v>682</v>
      </c>
      <c r="D322" s="212"/>
      <c r="E322" s="181">
        <f t="shared" si="30"/>
        <v>860.02</v>
      </c>
      <c r="F322" s="25"/>
      <c r="G322" s="25"/>
      <c r="H322" s="25">
        <v>860.02</v>
      </c>
      <c r="I322" s="25"/>
      <c r="J322" s="181">
        <f t="shared" si="31"/>
        <v>860.02</v>
      </c>
      <c r="K322" s="25"/>
      <c r="L322" s="25"/>
      <c r="M322" s="25">
        <v>860.02</v>
      </c>
      <c r="N322" s="25"/>
      <c r="O322" s="181">
        <f t="shared" si="32"/>
        <v>860.02</v>
      </c>
      <c r="P322" s="25"/>
      <c r="Q322" s="25"/>
      <c r="R322" s="25">
        <v>860.02</v>
      </c>
      <c r="S322" s="25"/>
      <c r="T322" s="25">
        <f t="shared" si="27"/>
        <v>100</v>
      </c>
      <c r="U322" s="141"/>
      <c r="V322" s="137"/>
      <c r="W322" s="136"/>
      <c r="Z322" s="116"/>
      <c r="AA322" s="116"/>
      <c r="AC322" s="116"/>
    </row>
    <row r="323" spans="1:29" s="115" customFormat="1" ht="15.75" customHeight="1" outlineLevel="5" x14ac:dyDescent="0.25">
      <c r="A323" s="229"/>
      <c r="B323" s="146"/>
      <c r="C323" s="204" t="s">
        <v>681</v>
      </c>
      <c r="D323" s="212"/>
      <c r="E323" s="181">
        <f t="shared" si="30"/>
        <v>512.6</v>
      </c>
      <c r="F323" s="25"/>
      <c r="G323" s="25"/>
      <c r="H323" s="25">
        <v>512.6</v>
      </c>
      <c r="I323" s="25"/>
      <c r="J323" s="181">
        <f t="shared" si="31"/>
        <v>512.6</v>
      </c>
      <c r="K323" s="25"/>
      <c r="L323" s="25"/>
      <c r="M323" s="25">
        <v>512.6</v>
      </c>
      <c r="N323" s="25"/>
      <c r="O323" s="181">
        <f t="shared" si="32"/>
        <v>512.6</v>
      </c>
      <c r="P323" s="25"/>
      <c r="Q323" s="25"/>
      <c r="R323" s="25">
        <v>512.6</v>
      </c>
      <c r="S323" s="25"/>
      <c r="T323" s="25">
        <f t="shared" si="27"/>
        <v>100</v>
      </c>
      <c r="U323" s="141"/>
      <c r="V323" s="137"/>
      <c r="W323" s="136"/>
      <c r="Z323" s="116"/>
      <c r="AA323" s="116"/>
      <c r="AC323" s="116"/>
    </row>
    <row r="324" spans="1:29" s="115" customFormat="1" outlineLevel="5" x14ac:dyDescent="0.25">
      <c r="A324" s="229"/>
      <c r="B324" s="146"/>
      <c r="C324" s="204" t="s">
        <v>680</v>
      </c>
      <c r="D324" s="212"/>
      <c r="E324" s="181">
        <f t="shared" si="30"/>
        <v>233.84</v>
      </c>
      <c r="F324" s="25"/>
      <c r="G324" s="25"/>
      <c r="H324" s="25">
        <v>233.84</v>
      </c>
      <c r="I324" s="25"/>
      <c r="J324" s="181">
        <f t="shared" si="31"/>
        <v>233.84</v>
      </c>
      <c r="K324" s="25"/>
      <c r="L324" s="25"/>
      <c r="M324" s="25">
        <v>233.84</v>
      </c>
      <c r="N324" s="25"/>
      <c r="O324" s="181">
        <f t="shared" si="32"/>
        <v>233.84</v>
      </c>
      <c r="P324" s="25"/>
      <c r="Q324" s="25"/>
      <c r="R324" s="25">
        <v>233.84</v>
      </c>
      <c r="S324" s="25"/>
      <c r="T324" s="25">
        <f t="shared" si="27"/>
        <v>100</v>
      </c>
      <c r="U324" s="141"/>
      <c r="V324" s="137"/>
      <c r="W324" s="136"/>
      <c r="Z324" s="116"/>
      <c r="AA324" s="116"/>
      <c r="AC324" s="116"/>
    </row>
    <row r="325" spans="1:29" s="115" customFormat="1" ht="15" customHeight="1" outlineLevel="5" x14ac:dyDescent="0.25">
      <c r="A325" s="228"/>
      <c r="B325" s="146"/>
      <c r="C325" s="204" t="s">
        <v>705</v>
      </c>
      <c r="D325" s="213"/>
      <c r="E325" s="181">
        <f t="shared" si="30"/>
        <v>61.76</v>
      </c>
      <c r="F325" s="25"/>
      <c r="G325" s="25"/>
      <c r="H325" s="25">
        <v>61.76</v>
      </c>
      <c r="I325" s="25"/>
      <c r="J325" s="181">
        <f t="shared" si="31"/>
        <v>61.76</v>
      </c>
      <c r="K325" s="25"/>
      <c r="L325" s="25"/>
      <c r="M325" s="25">
        <v>61.76</v>
      </c>
      <c r="N325" s="25"/>
      <c r="O325" s="181">
        <f t="shared" si="32"/>
        <v>61.76</v>
      </c>
      <c r="P325" s="25"/>
      <c r="Q325" s="25"/>
      <c r="R325" s="25">
        <v>61.76</v>
      </c>
      <c r="S325" s="25"/>
      <c r="T325" s="25">
        <f t="shared" si="27"/>
        <v>100</v>
      </c>
      <c r="U325" s="141"/>
      <c r="V325" s="137"/>
      <c r="W325" s="136"/>
      <c r="Z325" s="116"/>
      <c r="AA325" s="116"/>
      <c r="AC325" s="116"/>
    </row>
    <row r="326" spans="1:29" s="115" customFormat="1" outlineLevel="4" x14ac:dyDescent="0.25">
      <c r="A326" s="227" t="s">
        <v>769</v>
      </c>
      <c r="B326" s="233" t="s">
        <v>738</v>
      </c>
      <c r="C326" s="234"/>
      <c r="D326" s="211" t="s">
        <v>738</v>
      </c>
      <c r="E326" s="181">
        <f t="shared" si="30"/>
        <v>3522.08</v>
      </c>
      <c r="F326" s="25"/>
      <c r="G326" s="184">
        <f>SUM(G327:G332)</f>
        <v>947.8</v>
      </c>
      <c r="H326" s="184">
        <f>SUM(H327:H332)</f>
        <v>2574.2799999999997</v>
      </c>
      <c r="I326" s="25"/>
      <c r="J326" s="181">
        <f t="shared" si="31"/>
        <v>1469.88</v>
      </c>
      <c r="K326" s="25"/>
      <c r="L326" s="184">
        <f>SUM(L327:L332)</f>
        <v>947.8</v>
      </c>
      <c r="M326" s="184">
        <f>SUM(M327:M332)</f>
        <v>522.08000000000004</v>
      </c>
      <c r="N326" s="25"/>
      <c r="O326" s="181">
        <f t="shared" si="32"/>
        <v>1469.88</v>
      </c>
      <c r="P326" s="25"/>
      <c r="Q326" s="184">
        <f>SUM(Q327:Q332)</f>
        <v>947.8</v>
      </c>
      <c r="R326" s="184">
        <f>SUM(R327:R332)</f>
        <v>522.08000000000004</v>
      </c>
      <c r="S326" s="25"/>
      <c r="T326" s="25">
        <f t="shared" si="27"/>
        <v>41.733293962658436</v>
      </c>
      <c r="U326" s="141"/>
      <c r="V326" s="137"/>
      <c r="W326" s="136"/>
      <c r="Z326" s="116"/>
      <c r="AA326" s="116"/>
      <c r="AC326" s="116"/>
    </row>
    <row r="327" spans="1:29" s="115" customFormat="1" ht="15" customHeight="1" outlineLevel="5" x14ac:dyDescent="0.25">
      <c r="A327" s="229"/>
      <c r="B327" s="146"/>
      <c r="C327" s="204" t="s">
        <v>739</v>
      </c>
      <c r="D327" s="212"/>
      <c r="E327" s="181">
        <f t="shared" si="30"/>
        <v>250</v>
      </c>
      <c r="F327" s="25"/>
      <c r="G327" s="25"/>
      <c r="H327" s="25">
        <v>250</v>
      </c>
      <c r="I327" s="25"/>
      <c r="J327" s="181">
        <f t="shared" si="31"/>
        <v>250</v>
      </c>
      <c r="K327" s="25"/>
      <c r="L327" s="25"/>
      <c r="M327" s="25">
        <v>250</v>
      </c>
      <c r="N327" s="25"/>
      <c r="O327" s="181">
        <f t="shared" si="32"/>
        <v>250</v>
      </c>
      <c r="P327" s="25"/>
      <c r="Q327" s="25"/>
      <c r="R327" s="25">
        <v>250</v>
      </c>
      <c r="S327" s="25"/>
      <c r="T327" s="25">
        <f t="shared" si="27"/>
        <v>100</v>
      </c>
      <c r="U327" s="141"/>
      <c r="V327" s="137"/>
      <c r="W327" s="136"/>
      <c r="Z327" s="116"/>
      <c r="AA327" s="116"/>
      <c r="AC327" s="116"/>
    </row>
    <row r="328" spans="1:29" s="115" customFormat="1" ht="15.75" customHeight="1" outlineLevel="5" x14ac:dyDescent="0.25">
      <c r="A328" s="229"/>
      <c r="B328" s="146"/>
      <c r="C328" s="204" t="s">
        <v>748</v>
      </c>
      <c r="D328" s="212"/>
      <c r="E328" s="181">
        <f t="shared" si="30"/>
        <v>600</v>
      </c>
      <c r="F328" s="25"/>
      <c r="G328" s="25"/>
      <c r="H328" s="25">
        <v>600</v>
      </c>
      <c r="I328" s="25"/>
      <c r="J328" s="181">
        <f t="shared" si="31"/>
        <v>0</v>
      </c>
      <c r="K328" s="25"/>
      <c r="L328" s="25"/>
      <c r="M328" s="25">
        <v>0</v>
      </c>
      <c r="N328" s="25"/>
      <c r="O328" s="181">
        <f t="shared" si="32"/>
        <v>0</v>
      </c>
      <c r="P328" s="25"/>
      <c r="Q328" s="25"/>
      <c r="R328" s="25">
        <v>0</v>
      </c>
      <c r="S328" s="25"/>
      <c r="T328" s="25">
        <f t="shared" si="27"/>
        <v>0</v>
      </c>
      <c r="U328" s="141"/>
      <c r="V328" s="137"/>
      <c r="W328" s="136"/>
      <c r="Z328" s="116"/>
      <c r="AA328" s="116"/>
      <c r="AC328" s="116"/>
    </row>
    <row r="329" spans="1:29" s="115" customFormat="1" outlineLevel="5" x14ac:dyDescent="0.25">
      <c r="A329" s="229"/>
      <c r="B329" s="146"/>
      <c r="C329" s="204" t="s">
        <v>682</v>
      </c>
      <c r="D329" s="212"/>
      <c r="E329" s="181">
        <f t="shared" si="30"/>
        <v>400</v>
      </c>
      <c r="F329" s="25"/>
      <c r="G329" s="25"/>
      <c r="H329" s="25">
        <v>400</v>
      </c>
      <c r="I329" s="25"/>
      <c r="J329" s="181">
        <f t="shared" si="31"/>
        <v>0</v>
      </c>
      <c r="K329" s="25"/>
      <c r="L329" s="25"/>
      <c r="M329" s="25">
        <v>0</v>
      </c>
      <c r="N329" s="25"/>
      <c r="O329" s="181">
        <f t="shared" si="32"/>
        <v>0</v>
      </c>
      <c r="P329" s="25"/>
      <c r="Q329" s="25"/>
      <c r="R329" s="25">
        <v>0</v>
      </c>
      <c r="S329" s="25"/>
      <c r="T329" s="25">
        <f t="shared" si="27"/>
        <v>0</v>
      </c>
      <c r="U329" s="141"/>
      <c r="V329" s="137"/>
      <c r="W329" s="136"/>
      <c r="Z329" s="116"/>
      <c r="AA329" s="116"/>
      <c r="AC329" s="116"/>
    </row>
    <row r="330" spans="1:29" s="115" customFormat="1" ht="15" customHeight="1" outlineLevel="5" x14ac:dyDescent="0.25">
      <c r="A330" s="229"/>
      <c r="B330" s="146"/>
      <c r="C330" s="204" t="s">
        <v>680</v>
      </c>
      <c r="D330" s="212"/>
      <c r="E330" s="181">
        <f t="shared" si="30"/>
        <v>145</v>
      </c>
      <c r="F330" s="25"/>
      <c r="G330" s="25"/>
      <c r="H330" s="25">
        <v>145</v>
      </c>
      <c r="I330" s="25"/>
      <c r="J330" s="181">
        <f t="shared" si="31"/>
        <v>145</v>
      </c>
      <c r="K330" s="25"/>
      <c r="L330" s="25"/>
      <c r="M330" s="25">
        <v>145</v>
      </c>
      <c r="N330" s="25"/>
      <c r="O330" s="181">
        <f t="shared" si="32"/>
        <v>145</v>
      </c>
      <c r="P330" s="25"/>
      <c r="Q330" s="25"/>
      <c r="R330" s="25">
        <v>145</v>
      </c>
      <c r="S330" s="25"/>
      <c r="T330" s="25">
        <f t="shared" si="27"/>
        <v>100</v>
      </c>
      <c r="U330" s="141"/>
      <c r="V330" s="137"/>
      <c r="W330" s="136"/>
      <c r="Z330" s="116"/>
      <c r="AA330" s="116"/>
      <c r="AC330" s="116"/>
    </row>
    <row r="331" spans="1:29" s="115" customFormat="1" ht="15.75" customHeight="1" outlineLevel="5" x14ac:dyDescent="0.25">
      <c r="A331" s="229"/>
      <c r="B331" s="146"/>
      <c r="C331" s="204" t="s">
        <v>740</v>
      </c>
      <c r="D331" s="212"/>
      <c r="E331" s="181">
        <f t="shared" si="30"/>
        <v>2000</v>
      </c>
      <c r="F331" s="25"/>
      <c r="G331" s="25">
        <v>947.8</v>
      </c>
      <c r="H331" s="25">
        <v>1052.2</v>
      </c>
      <c r="I331" s="25"/>
      <c r="J331" s="181">
        <f t="shared" si="31"/>
        <v>947.8</v>
      </c>
      <c r="K331" s="25"/>
      <c r="L331" s="25">
        <v>947.8</v>
      </c>
      <c r="M331" s="25">
        <v>0</v>
      </c>
      <c r="N331" s="25"/>
      <c r="O331" s="181">
        <f t="shared" si="32"/>
        <v>947.8</v>
      </c>
      <c r="P331" s="25"/>
      <c r="Q331" s="25">
        <v>947.8</v>
      </c>
      <c r="R331" s="25">
        <v>0</v>
      </c>
      <c r="S331" s="25"/>
      <c r="T331" s="25">
        <f t="shared" si="27"/>
        <v>47.39</v>
      </c>
      <c r="U331" s="141"/>
      <c r="V331" s="137"/>
      <c r="W331" s="136"/>
      <c r="Z331" s="116"/>
      <c r="AA331" s="116"/>
      <c r="AC331" s="116"/>
    </row>
    <row r="332" spans="1:29" s="115" customFormat="1" outlineLevel="5" x14ac:dyDescent="0.25">
      <c r="A332" s="228"/>
      <c r="B332" s="146"/>
      <c r="C332" s="204" t="s">
        <v>705</v>
      </c>
      <c r="D332" s="213"/>
      <c r="E332" s="181">
        <f t="shared" si="30"/>
        <v>127.08</v>
      </c>
      <c r="F332" s="25"/>
      <c r="G332" s="25"/>
      <c r="H332" s="25">
        <v>127.08</v>
      </c>
      <c r="I332" s="25"/>
      <c r="J332" s="181">
        <f t="shared" si="31"/>
        <v>127.08</v>
      </c>
      <c r="K332" s="25"/>
      <c r="L332" s="25"/>
      <c r="M332" s="25">
        <v>127.08</v>
      </c>
      <c r="N332" s="25"/>
      <c r="O332" s="181">
        <f t="shared" si="32"/>
        <v>127.08</v>
      </c>
      <c r="P332" s="25"/>
      <c r="Q332" s="25"/>
      <c r="R332" s="25">
        <v>127.08</v>
      </c>
      <c r="S332" s="25"/>
      <c r="T332" s="25">
        <f t="shared" si="27"/>
        <v>100</v>
      </c>
      <c r="U332" s="141"/>
      <c r="V332" s="137"/>
      <c r="W332" s="136"/>
      <c r="Z332" s="116"/>
      <c r="AA332" s="116"/>
      <c r="AC332" s="116"/>
    </row>
    <row r="333" spans="1:29" s="115" customFormat="1" ht="25.5" outlineLevel="4" x14ac:dyDescent="0.25">
      <c r="A333" s="22" t="s">
        <v>770</v>
      </c>
      <c r="B333" s="146"/>
      <c r="C333" s="192" t="s">
        <v>771</v>
      </c>
      <c r="D333" s="151" t="s">
        <v>894</v>
      </c>
      <c r="E333" s="181">
        <f t="shared" si="30"/>
        <v>780.71</v>
      </c>
      <c r="F333" s="25"/>
      <c r="G333" s="25"/>
      <c r="H333" s="25">
        <v>780.71</v>
      </c>
      <c r="I333" s="25"/>
      <c r="J333" s="181">
        <f t="shared" si="31"/>
        <v>180</v>
      </c>
      <c r="K333" s="25"/>
      <c r="L333" s="25"/>
      <c r="M333" s="25">
        <v>180</v>
      </c>
      <c r="N333" s="25"/>
      <c r="O333" s="181">
        <f t="shared" si="32"/>
        <v>180</v>
      </c>
      <c r="P333" s="25"/>
      <c r="Q333" s="25"/>
      <c r="R333" s="25">
        <v>180</v>
      </c>
      <c r="S333" s="25"/>
      <c r="T333" s="25">
        <f t="shared" si="27"/>
        <v>23.055936263145085</v>
      </c>
      <c r="U333" s="141"/>
      <c r="V333" s="137"/>
      <c r="W333" s="136"/>
      <c r="Z333" s="116"/>
      <c r="AA333" s="116"/>
      <c r="AC333" s="116"/>
    </row>
    <row r="334" spans="1:29" s="115" customFormat="1" ht="24.75" customHeight="1" outlineLevel="3" x14ac:dyDescent="0.25">
      <c r="A334" s="22" t="s">
        <v>773</v>
      </c>
      <c r="B334" s="239" t="s">
        <v>772</v>
      </c>
      <c r="C334" s="240"/>
      <c r="D334" s="151" t="s">
        <v>894</v>
      </c>
      <c r="E334" s="181">
        <f t="shared" si="30"/>
        <v>2350</v>
      </c>
      <c r="F334" s="25"/>
      <c r="G334" s="184">
        <f>G335+G338+G340</f>
        <v>2350</v>
      </c>
      <c r="H334" s="184">
        <f>H335+H338+H340</f>
        <v>0</v>
      </c>
      <c r="I334" s="25"/>
      <c r="J334" s="181">
        <f t="shared" si="31"/>
        <v>1150</v>
      </c>
      <c r="K334" s="25"/>
      <c r="L334" s="184">
        <f>L335+L338+L340</f>
        <v>1150</v>
      </c>
      <c r="M334" s="184">
        <f>M335+M338+M340</f>
        <v>0</v>
      </c>
      <c r="N334" s="25"/>
      <c r="O334" s="181">
        <f t="shared" si="32"/>
        <v>1150</v>
      </c>
      <c r="P334" s="25"/>
      <c r="Q334" s="184">
        <f>Q335+Q338+Q340</f>
        <v>1150</v>
      </c>
      <c r="R334" s="184">
        <f>R335+R338+R340</f>
        <v>0</v>
      </c>
      <c r="S334" s="25"/>
      <c r="T334" s="25">
        <f t="shared" si="27"/>
        <v>48.936170212765958</v>
      </c>
      <c r="U334" s="141"/>
      <c r="V334" s="137"/>
      <c r="W334" s="136"/>
      <c r="Z334" s="116"/>
      <c r="AA334" s="116"/>
      <c r="AC334" s="116"/>
    </row>
    <row r="335" spans="1:29" s="115" customFormat="1" ht="15.75" customHeight="1" outlineLevel="4" x14ac:dyDescent="0.25">
      <c r="A335" s="227" t="s">
        <v>778</v>
      </c>
      <c r="B335" s="233" t="s">
        <v>715</v>
      </c>
      <c r="C335" s="234"/>
      <c r="D335" s="211" t="s">
        <v>715</v>
      </c>
      <c r="E335" s="181">
        <f t="shared" si="30"/>
        <v>1200</v>
      </c>
      <c r="F335" s="25"/>
      <c r="G335" s="184">
        <f>SUM(G336:G337)</f>
        <v>1200</v>
      </c>
      <c r="H335" s="184">
        <f>SUM(H336:H337)</f>
        <v>0</v>
      </c>
      <c r="I335" s="25"/>
      <c r="J335" s="181">
        <f t="shared" si="31"/>
        <v>0</v>
      </c>
      <c r="K335" s="25"/>
      <c r="L335" s="184">
        <f>SUM(L336:L337)</f>
        <v>0</v>
      </c>
      <c r="M335" s="184">
        <f>SUM(M336:M337)</f>
        <v>0</v>
      </c>
      <c r="N335" s="25"/>
      <c r="O335" s="181">
        <f t="shared" si="32"/>
        <v>0</v>
      </c>
      <c r="P335" s="25"/>
      <c r="Q335" s="184">
        <f>SUM(Q336:Q337)</f>
        <v>0</v>
      </c>
      <c r="R335" s="184">
        <f>SUM(R336:R337)</f>
        <v>0</v>
      </c>
      <c r="S335" s="25"/>
      <c r="T335" s="25">
        <f t="shared" si="27"/>
        <v>0</v>
      </c>
      <c r="U335" s="141"/>
      <c r="V335" s="137"/>
      <c r="W335" s="136"/>
      <c r="Z335" s="116"/>
      <c r="AA335" s="116"/>
      <c r="AC335" s="116"/>
    </row>
    <row r="336" spans="1:29" s="115" customFormat="1" outlineLevel="5" x14ac:dyDescent="0.25">
      <c r="A336" s="229"/>
      <c r="B336" s="174"/>
      <c r="C336" s="205" t="s">
        <v>774</v>
      </c>
      <c r="D336" s="212"/>
      <c r="E336" s="181">
        <f t="shared" si="30"/>
        <v>1050</v>
      </c>
      <c r="F336" s="25"/>
      <c r="G336" s="25">
        <v>1050</v>
      </c>
      <c r="H336" s="25"/>
      <c r="I336" s="25"/>
      <c r="J336" s="181">
        <f t="shared" si="31"/>
        <v>0</v>
      </c>
      <c r="K336" s="25"/>
      <c r="L336" s="25">
        <v>0</v>
      </c>
      <c r="M336" s="25"/>
      <c r="N336" s="25"/>
      <c r="O336" s="181">
        <f t="shared" si="32"/>
        <v>0</v>
      </c>
      <c r="P336" s="25"/>
      <c r="Q336" s="25">
        <v>0</v>
      </c>
      <c r="R336" s="25"/>
      <c r="S336" s="25"/>
      <c r="T336" s="25">
        <f t="shared" si="27"/>
        <v>0</v>
      </c>
      <c r="U336" s="141"/>
      <c r="V336" s="137"/>
      <c r="W336" s="136"/>
      <c r="Z336" s="116"/>
      <c r="AA336" s="116"/>
      <c r="AC336" s="116"/>
    </row>
    <row r="337" spans="1:29" s="115" customFormat="1" outlineLevel="5" x14ac:dyDescent="0.25">
      <c r="A337" s="228"/>
      <c r="B337" s="159"/>
      <c r="C337" s="206" t="s">
        <v>1004</v>
      </c>
      <c r="D337" s="213"/>
      <c r="E337" s="181">
        <f t="shared" si="30"/>
        <v>150</v>
      </c>
      <c r="F337" s="25"/>
      <c r="G337" s="25">
        <v>150</v>
      </c>
      <c r="H337" s="25"/>
      <c r="I337" s="25"/>
      <c r="J337" s="181">
        <f t="shared" si="31"/>
        <v>0</v>
      </c>
      <c r="K337" s="25"/>
      <c r="L337" s="25">
        <v>0</v>
      </c>
      <c r="M337" s="25"/>
      <c r="N337" s="25"/>
      <c r="O337" s="181">
        <f t="shared" si="32"/>
        <v>0</v>
      </c>
      <c r="P337" s="25"/>
      <c r="Q337" s="25">
        <v>0</v>
      </c>
      <c r="R337" s="25"/>
      <c r="S337" s="25"/>
      <c r="T337" s="25">
        <f t="shared" si="27"/>
        <v>0</v>
      </c>
      <c r="U337" s="141"/>
      <c r="V337" s="137"/>
      <c r="W337" s="136"/>
      <c r="Z337" s="116"/>
      <c r="AA337" s="116"/>
      <c r="AC337" s="116"/>
    </row>
    <row r="338" spans="1:29" s="115" customFormat="1" outlineLevel="4" x14ac:dyDescent="0.25">
      <c r="A338" s="227" t="s">
        <v>779</v>
      </c>
      <c r="B338" s="233" t="s">
        <v>733</v>
      </c>
      <c r="C338" s="234"/>
      <c r="D338" s="211" t="s">
        <v>733</v>
      </c>
      <c r="E338" s="181">
        <f t="shared" si="30"/>
        <v>700</v>
      </c>
      <c r="F338" s="25"/>
      <c r="G338" s="184">
        <f>G339</f>
        <v>700</v>
      </c>
      <c r="H338" s="184">
        <f>H339</f>
        <v>0</v>
      </c>
      <c r="I338" s="25"/>
      <c r="J338" s="181">
        <f t="shared" si="31"/>
        <v>700</v>
      </c>
      <c r="K338" s="25"/>
      <c r="L338" s="184">
        <f>L339</f>
        <v>700</v>
      </c>
      <c r="M338" s="184">
        <f>M339</f>
        <v>0</v>
      </c>
      <c r="N338" s="25"/>
      <c r="O338" s="181">
        <f t="shared" si="32"/>
        <v>700</v>
      </c>
      <c r="P338" s="25"/>
      <c r="Q338" s="184">
        <f>Q339</f>
        <v>700</v>
      </c>
      <c r="R338" s="184">
        <f>R339</f>
        <v>0</v>
      </c>
      <c r="S338" s="25"/>
      <c r="T338" s="25">
        <f t="shared" si="27"/>
        <v>100</v>
      </c>
      <c r="U338" s="141"/>
      <c r="V338" s="137"/>
      <c r="W338" s="136"/>
      <c r="Z338" s="116"/>
      <c r="AA338" s="116"/>
      <c r="AC338" s="116"/>
    </row>
    <row r="339" spans="1:29" s="115" customFormat="1" outlineLevel="5" x14ac:dyDescent="0.25">
      <c r="A339" s="228"/>
      <c r="B339" s="175"/>
      <c r="C339" s="207" t="s">
        <v>775</v>
      </c>
      <c r="D339" s="213"/>
      <c r="E339" s="181">
        <f t="shared" si="30"/>
        <v>700</v>
      </c>
      <c r="F339" s="25"/>
      <c r="G339" s="25">
        <v>700</v>
      </c>
      <c r="H339" s="25"/>
      <c r="I339" s="25"/>
      <c r="J339" s="181">
        <f t="shared" si="31"/>
        <v>700</v>
      </c>
      <c r="K339" s="25"/>
      <c r="L339" s="25">
        <v>700</v>
      </c>
      <c r="M339" s="25"/>
      <c r="N339" s="25"/>
      <c r="O339" s="181">
        <f t="shared" si="32"/>
        <v>700</v>
      </c>
      <c r="P339" s="25"/>
      <c r="Q339" s="25">
        <v>700</v>
      </c>
      <c r="R339" s="25"/>
      <c r="S339" s="25"/>
      <c r="T339" s="25">
        <f t="shared" si="27"/>
        <v>100</v>
      </c>
      <c r="U339" s="141"/>
      <c r="V339" s="137"/>
      <c r="W339" s="136"/>
      <c r="Z339" s="116"/>
      <c r="AA339" s="116"/>
      <c r="AC339" s="116"/>
    </row>
    <row r="340" spans="1:29" s="115" customFormat="1" outlineLevel="4" x14ac:dyDescent="0.25">
      <c r="A340" s="227" t="s">
        <v>780</v>
      </c>
      <c r="B340" s="233" t="s">
        <v>737</v>
      </c>
      <c r="C340" s="234"/>
      <c r="D340" s="211" t="s">
        <v>737</v>
      </c>
      <c r="E340" s="181">
        <f t="shared" si="30"/>
        <v>450</v>
      </c>
      <c r="F340" s="25"/>
      <c r="G340" s="184">
        <f>SUM(G341:G342)</f>
        <v>450</v>
      </c>
      <c r="H340" s="184">
        <f>SUM(H341:H342)</f>
        <v>0</v>
      </c>
      <c r="I340" s="25"/>
      <c r="J340" s="181">
        <f t="shared" si="31"/>
        <v>450</v>
      </c>
      <c r="K340" s="25"/>
      <c r="L340" s="184">
        <f>SUM(L341:L342)</f>
        <v>450</v>
      </c>
      <c r="M340" s="184">
        <f>SUM(M341:M342)</f>
        <v>0</v>
      </c>
      <c r="N340" s="25"/>
      <c r="O340" s="181">
        <f t="shared" si="32"/>
        <v>450</v>
      </c>
      <c r="P340" s="25"/>
      <c r="Q340" s="184">
        <f>SUM(Q341:Q342)</f>
        <v>450</v>
      </c>
      <c r="R340" s="184">
        <f>SUM(R341:R342)</f>
        <v>0</v>
      </c>
      <c r="S340" s="25"/>
      <c r="T340" s="25">
        <f t="shared" si="27"/>
        <v>100</v>
      </c>
      <c r="U340" s="141"/>
      <c r="V340" s="137"/>
      <c r="W340" s="136"/>
      <c r="Z340" s="116"/>
      <c r="AA340" s="116"/>
      <c r="AC340" s="116"/>
    </row>
    <row r="341" spans="1:29" s="115" customFormat="1" ht="25.5" outlineLevel="5" x14ac:dyDescent="0.25">
      <c r="A341" s="229"/>
      <c r="B341" s="174"/>
      <c r="C341" s="205" t="s">
        <v>776</v>
      </c>
      <c r="D341" s="212"/>
      <c r="E341" s="181">
        <f t="shared" si="30"/>
        <v>296.99</v>
      </c>
      <c r="F341" s="25"/>
      <c r="G341" s="25">
        <v>296.99</v>
      </c>
      <c r="H341" s="25"/>
      <c r="I341" s="25"/>
      <c r="J341" s="181">
        <f t="shared" si="31"/>
        <v>296.99</v>
      </c>
      <c r="K341" s="25"/>
      <c r="L341" s="25">
        <v>296.99</v>
      </c>
      <c r="M341" s="25"/>
      <c r="N341" s="25"/>
      <c r="O341" s="181">
        <f t="shared" si="32"/>
        <v>296.99</v>
      </c>
      <c r="P341" s="25"/>
      <c r="Q341" s="25">
        <v>296.99</v>
      </c>
      <c r="R341" s="25"/>
      <c r="S341" s="25"/>
      <c r="T341" s="25">
        <f t="shared" si="27"/>
        <v>100</v>
      </c>
      <c r="U341" s="141"/>
      <c r="V341" s="137"/>
      <c r="W341" s="136"/>
      <c r="Z341" s="116"/>
      <c r="AA341" s="116"/>
      <c r="AC341" s="116"/>
    </row>
    <row r="342" spans="1:29" s="115" customFormat="1" outlineLevel="5" x14ac:dyDescent="0.25">
      <c r="A342" s="228"/>
      <c r="B342" s="146"/>
      <c r="C342" s="206" t="s">
        <v>777</v>
      </c>
      <c r="D342" s="213"/>
      <c r="E342" s="181">
        <f t="shared" si="30"/>
        <v>153.01</v>
      </c>
      <c r="F342" s="25"/>
      <c r="G342" s="25">
        <v>153.01</v>
      </c>
      <c r="H342" s="25"/>
      <c r="I342" s="25"/>
      <c r="J342" s="181">
        <f t="shared" si="31"/>
        <v>153.01</v>
      </c>
      <c r="K342" s="25"/>
      <c r="L342" s="25">
        <v>153.01</v>
      </c>
      <c r="M342" s="25"/>
      <c r="N342" s="25"/>
      <c r="O342" s="181">
        <f t="shared" si="32"/>
        <v>153.01</v>
      </c>
      <c r="P342" s="25"/>
      <c r="Q342" s="25">
        <v>153.01</v>
      </c>
      <c r="R342" s="25"/>
      <c r="S342" s="25"/>
      <c r="T342" s="25">
        <f t="shared" si="27"/>
        <v>100</v>
      </c>
      <c r="U342" s="141"/>
      <c r="V342" s="137"/>
      <c r="W342" s="136"/>
      <c r="Z342" s="116"/>
      <c r="AA342" s="116"/>
      <c r="AC342" s="116"/>
    </row>
    <row r="343" spans="1:29" ht="28.5" customHeight="1" outlineLevel="2" x14ac:dyDescent="0.25">
      <c r="A343" s="20" t="s">
        <v>344</v>
      </c>
      <c r="B343" s="235" t="s">
        <v>676</v>
      </c>
      <c r="C343" s="236"/>
      <c r="D343" s="201" t="s">
        <v>894</v>
      </c>
      <c r="E343" s="180">
        <f t="shared" si="30"/>
        <v>22316.2</v>
      </c>
      <c r="F343" s="11"/>
      <c r="G343" s="11"/>
      <c r="H343" s="11">
        <v>22316.2</v>
      </c>
      <c r="I343" s="11"/>
      <c r="J343" s="180">
        <f t="shared" si="31"/>
        <v>11515.33</v>
      </c>
      <c r="K343" s="11"/>
      <c r="L343" s="11"/>
      <c r="M343" s="11">
        <v>11515.33</v>
      </c>
      <c r="N343" s="11"/>
      <c r="O343" s="180">
        <f t="shared" si="32"/>
        <v>11515.33</v>
      </c>
      <c r="P343" s="11"/>
      <c r="Q343" s="11"/>
      <c r="R343" s="11">
        <v>11515.33</v>
      </c>
      <c r="S343" s="11"/>
      <c r="T343" s="11">
        <f t="shared" si="27"/>
        <v>51.60076536327869</v>
      </c>
      <c r="U343" s="5"/>
      <c r="V343" s="128"/>
      <c r="W343" s="126"/>
      <c r="Z343" s="116"/>
      <c r="AA343" s="17"/>
      <c r="AC343" s="17"/>
    </row>
    <row r="344" spans="1:29" s="113" customFormat="1" ht="65.25" customHeight="1" outlineLevel="1" x14ac:dyDescent="0.25">
      <c r="A344" s="30" t="s">
        <v>842</v>
      </c>
      <c r="B344" s="217" t="s">
        <v>781</v>
      </c>
      <c r="C344" s="218"/>
      <c r="D344" s="202"/>
      <c r="E344" s="179">
        <f t="shared" si="30"/>
        <v>568083.83000000007</v>
      </c>
      <c r="F344" s="37">
        <f>F345+F346+F437+F438+F439+F440</f>
        <v>263.89</v>
      </c>
      <c r="G344" s="37">
        <f>G345+G346+G437+G438+G439+G440</f>
        <v>489976.55</v>
      </c>
      <c r="H344" s="37">
        <f>H345+H346+H437+H438+H439+H440</f>
        <v>76540.090000000011</v>
      </c>
      <c r="I344" s="37">
        <f>I345</f>
        <v>1303.3</v>
      </c>
      <c r="J344" s="179">
        <f t="shared" si="31"/>
        <v>332669.7</v>
      </c>
      <c r="K344" s="37">
        <f>K345+K346+K437+K438+K439+K440</f>
        <v>0</v>
      </c>
      <c r="L344" s="37">
        <f>L345+L346+L437+L438+L439+L440</f>
        <v>293581.26</v>
      </c>
      <c r="M344" s="37">
        <f>M345+M346+M437+M438+M439+M440</f>
        <v>39088.439999999995</v>
      </c>
      <c r="N344" s="37">
        <f>N345</f>
        <v>0</v>
      </c>
      <c r="O344" s="179">
        <f t="shared" si="32"/>
        <v>332669.7</v>
      </c>
      <c r="P344" s="37">
        <f>P345+P346+P437+P438+P439+P440</f>
        <v>0</v>
      </c>
      <c r="Q344" s="37">
        <f>Q345+Q346+Q437+Q438+Q439+Q440</f>
        <v>293581.26</v>
      </c>
      <c r="R344" s="37">
        <f>R345+R346+R437+R438+R439+R440</f>
        <v>39088.439999999995</v>
      </c>
      <c r="S344" s="37">
        <f>S345</f>
        <v>0</v>
      </c>
      <c r="T344" s="97">
        <f t="shared" si="27"/>
        <v>58.559966404958217</v>
      </c>
      <c r="U344" s="140"/>
      <c r="V344" s="139"/>
      <c r="W344" s="138"/>
      <c r="AA344" s="114"/>
      <c r="AC344" s="114"/>
    </row>
    <row r="345" spans="1:29" ht="24.75" customHeight="1" outlineLevel="2" x14ac:dyDescent="0.25">
      <c r="A345" s="20" t="s">
        <v>345</v>
      </c>
      <c r="B345" s="219" t="s">
        <v>782</v>
      </c>
      <c r="C345" s="220"/>
      <c r="D345" s="201" t="s">
        <v>895</v>
      </c>
      <c r="E345" s="180">
        <f t="shared" si="30"/>
        <v>478222.16000000003</v>
      </c>
      <c r="F345" s="11"/>
      <c r="G345" s="11">
        <v>431068.4</v>
      </c>
      <c r="H345" s="11">
        <v>45850.46</v>
      </c>
      <c r="I345" s="11">
        <v>1303.3</v>
      </c>
      <c r="J345" s="180">
        <f t="shared" si="31"/>
        <v>284275.11</v>
      </c>
      <c r="K345" s="11"/>
      <c r="L345" s="11">
        <v>257255.76</v>
      </c>
      <c r="M345" s="11">
        <v>27019.35</v>
      </c>
      <c r="N345" s="11"/>
      <c r="O345" s="180">
        <f t="shared" si="32"/>
        <v>284275.11</v>
      </c>
      <c r="P345" s="11"/>
      <c r="Q345" s="11">
        <v>257255.76</v>
      </c>
      <c r="R345" s="11">
        <v>27019.35</v>
      </c>
      <c r="S345" s="11"/>
      <c r="T345" s="11">
        <f t="shared" si="27"/>
        <v>59.444152483439908</v>
      </c>
      <c r="U345" s="5"/>
      <c r="V345" s="128"/>
      <c r="W345" s="126"/>
      <c r="AA345" s="17"/>
      <c r="AC345" s="17"/>
    </row>
    <row r="346" spans="1:29" ht="25.5" outlineLevel="2" x14ac:dyDescent="0.25">
      <c r="A346" s="20" t="s">
        <v>346</v>
      </c>
      <c r="B346" s="219" t="s">
        <v>120</v>
      </c>
      <c r="C346" s="220"/>
      <c r="D346" s="201" t="s">
        <v>895</v>
      </c>
      <c r="E346" s="180">
        <f t="shared" si="30"/>
        <v>58564.3</v>
      </c>
      <c r="F346" s="117">
        <f>F347+F423+F426</f>
        <v>263.89</v>
      </c>
      <c r="G346" s="117">
        <f>G347+G423+G426</f>
        <v>28134.55</v>
      </c>
      <c r="H346" s="117">
        <f>H347+H423+H426</f>
        <v>30165.860000000004</v>
      </c>
      <c r="I346" s="11"/>
      <c r="J346" s="180">
        <f t="shared" si="31"/>
        <v>34344.539999999994</v>
      </c>
      <c r="K346" s="117">
        <f>K347+K423+K426</f>
        <v>0</v>
      </c>
      <c r="L346" s="117">
        <f>L347+L423+L426</f>
        <v>22456.6</v>
      </c>
      <c r="M346" s="117">
        <f>M347+M423+M426</f>
        <v>11887.939999999999</v>
      </c>
      <c r="N346" s="117">
        <f>N347+N423+N426</f>
        <v>0</v>
      </c>
      <c r="O346" s="180">
        <f t="shared" si="32"/>
        <v>34344.539999999994</v>
      </c>
      <c r="P346" s="117">
        <f>P347+P423+P426</f>
        <v>0</v>
      </c>
      <c r="Q346" s="117">
        <f>Q347+Q423+Q426</f>
        <v>22456.6</v>
      </c>
      <c r="R346" s="117">
        <f>R347+R423+R426</f>
        <v>11887.939999999999</v>
      </c>
      <c r="S346" s="11"/>
      <c r="T346" s="11">
        <f t="shared" si="27"/>
        <v>58.644156935197714</v>
      </c>
      <c r="U346" s="5"/>
      <c r="V346" s="128"/>
      <c r="W346" s="126"/>
      <c r="AA346" s="17"/>
      <c r="AC346" s="17"/>
    </row>
    <row r="347" spans="1:29" s="115" customFormat="1" ht="31.5" customHeight="1" outlineLevel="4" x14ac:dyDescent="0.25">
      <c r="A347" s="22" t="s">
        <v>843</v>
      </c>
      <c r="B347" s="221" t="s">
        <v>783</v>
      </c>
      <c r="C347" s="222"/>
      <c r="D347" s="151" t="s">
        <v>895</v>
      </c>
      <c r="E347" s="181">
        <f t="shared" si="30"/>
        <v>50854.44</v>
      </c>
      <c r="F347" s="184"/>
      <c r="G347" s="184">
        <f>G348+G354+G358+G362+G365+G370+G379+G382+G387+G397+G402+G409+G415+G422</f>
        <v>20903.8</v>
      </c>
      <c r="H347" s="184">
        <f>H348+H354+H358+H362+H365+H370+H379+H382+H387+H397+H402+H409+H415+H422</f>
        <v>29950.640000000003</v>
      </c>
      <c r="I347" s="25"/>
      <c r="J347" s="181">
        <f t="shared" si="31"/>
        <v>32762.42</v>
      </c>
      <c r="K347" s="184"/>
      <c r="L347" s="184">
        <f>L348+L354+L358+L362+L365+L370+L379+L382+L387+L397+L402+L409+L415+L422</f>
        <v>20903.8</v>
      </c>
      <c r="M347" s="184">
        <f>M348+M354+M358+M362+M365+M370+M379+M382+M387+M397+M402+M409+M415+M422</f>
        <v>11858.619999999999</v>
      </c>
      <c r="N347" s="25"/>
      <c r="O347" s="181">
        <f t="shared" si="32"/>
        <v>32762.42</v>
      </c>
      <c r="P347" s="184"/>
      <c r="Q347" s="184">
        <f>Q348+Q354+Q358+Q362+Q365+Q370+Q379+Q382+Q387+Q397+Q402+Q409+Q415+Q422</f>
        <v>20903.8</v>
      </c>
      <c r="R347" s="184">
        <f>R348+R354+R358+R362+R365+R370+R379+R382+R387+R397+R402+R409+R415+R422</f>
        <v>11858.619999999999</v>
      </c>
      <c r="S347" s="25"/>
      <c r="T347" s="25">
        <f t="shared" si="27"/>
        <v>64.423912641649366</v>
      </c>
      <c r="U347" s="141"/>
      <c r="V347" s="137"/>
      <c r="W347" s="136"/>
      <c r="Z347" s="116"/>
      <c r="AA347" s="116"/>
      <c r="AC347" s="116"/>
    </row>
    <row r="348" spans="1:29" s="115" customFormat="1" outlineLevel="5" x14ac:dyDescent="0.25">
      <c r="A348" s="227" t="s">
        <v>844</v>
      </c>
      <c r="B348" s="223" t="s">
        <v>784</v>
      </c>
      <c r="C348" s="224"/>
      <c r="D348" s="211" t="s">
        <v>784</v>
      </c>
      <c r="E348" s="181">
        <f t="shared" si="30"/>
        <v>13698.7</v>
      </c>
      <c r="F348" s="25"/>
      <c r="G348" s="184">
        <f>SUM(G349:G353)</f>
        <v>11400</v>
      </c>
      <c r="H348" s="184">
        <f>SUM(H349:H353)</f>
        <v>2298.6999999999998</v>
      </c>
      <c r="I348" s="25"/>
      <c r="J348" s="181">
        <f t="shared" si="31"/>
        <v>11552.24</v>
      </c>
      <c r="K348" s="25"/>
      <c r="L348" s="184">
        <f>SUM(L349:L353)</f>
        <v>11400</v>
      </c>
      <c r="M348" s="184">
        <f>SUM(M349:M353)</f>
        <v>152.24</v>
      </c>
      <c r="N348" s="25"/>
      <c r="O348" s="181">
        <f t="shared" si="32"/>
        <v>11552.24</v>
      </c>
      <c r="P348" s="25"/>
      <c r="Q348" s="184">
        <f>SUM(Q349:Q353)</f>
        <v>11400</v>
      </c>
      <c r="R348" s="184">
        <f>SUM(R349:R353)</f>
        <v>152.24</v>
      </c>
      <c r="S348" s="25"/>
      <c r="T348" s="25">
        <f t="shared" si="27"/>
        <v>84.330921912298237</v>
      </c>
      <c r="U348" s="141"/>
      <c r="V348" s="137"/>
      <c r="W348" s="136"/>
      <c r="Z348" s="116"/>
      <c r="AA348" s="116"/>
      <c r="AC348" s="116"/>
    </row>
    <row r="349" spans="1:29" s="115" customFormat="1" outlineLevel="6" x14ac:dyDescent="0.25">
      <c r="A349" s="229"/>
      <c r="B349" s="146"/>
      <c r="C349" s="204" t="s">
        <v>785</v>
      </c>
      <c r="D349" s="212"/>
      <c r="E349" s="181">
        <f t="shared" si="30"/>
        <v>904.24</v>
      </c>
      <c r="F349" s="25"/>
      <c r="G349" s="25">
        <v>400</v>
      </c>
      <c r="H349" s="25">
        <v>504.24</v>
      </c>
      <c r="I349" s="25"/>
      <c r="J349" s="181">
        <f t="shared" si="31"/>
        <v>400</v>
      </c>
      <c r="K349" s="25"/>
      <c r="L349" s="25">
        <v>400</v>
      </c>
      <c r="M349" s="25"/>
      <c r="N349" s="25"/>
      <c r="O349" s="181">
        <f t="shared" si="32"/>
        <v>400</v>
      </c>
      <c r="P349" s="25"/>
      <c r="Q349" s="25">
        <v>400</v>
      </c>
      <c r="R349" s="25"/>
      <c r="S349" s="25"/>
      <c r="T349" s="25">
        <f t="shared" si="27"/>
        <v>44.236043528266833</v>
      </c>
      <c r="U349" s="141"/>
      <c r="V349" s="137"/>
      <c r="W349" s="136"/>
      <c r="Z349" s="116"/>
      <c r="AA349" s="116"/>
      <c r="AC349" s="116"/>
    </row>
    <row r="350" spans="1:29" s="115" customFormat="1" outlineLevel="6" x14ac:dyDescent="0.25">
      <c r="A350" s="229"/>
      <c r="B350" s="146"/>
      <c r="C350" s="204" t="s">
        <v>786</v>
      </c>
      <c r="D350" s="212"/>
      <c r="E350" s="181">
        <f t="shared" si="30"/>
        <v>337.24</v>
      </c>
      <c r="F350" s="25"/>
      <c r="G350" s="25"/>
      <c r="H350" s="25">
        <v>337.24</v>
      </c>
      <c r="I350" s="25"/>
      <c r="J350" s="181">
        <f t="shared" si="31"/>
        <v>107.24</v>
      </c>
      <c r="K350" s="25"/>
      <c r="L350" s="25"/>
      <c r="M350" s="25">
        <v>107.24</v>
      </c>
      <c r="N350" s="25"/>
      <c r="O350" s="181">
        <f t="shared" si="32"/>
        <v>107.24</v>
      </c>
      <c r="P350" s="25"/>
      <c r="Q350" s="25"/>
      <c r="R350" s="25">
        <v>107.24</v>
      </c>
      <c r="S350" s="25"/>
      <c r="T350" s="25">
        <f t="shared" si="27"/>
        <v>31.799312062626022</v>
      </c>
      <c r="U350" s="141"/>
      <c r="V350" s="137"/>
      <c r="W350" s="136"/>
      <c r="Z350" s="116"/>
      <c r="AA350" s="116"/>
      <c r="AC350" s="116"/>
    </row>
    <row r="351" spans="1:29" s="115" customFormat="1" outlineLevel="6" x14ac:dyDescent="0.25">
      <c r="A351" s="229"/>
      <c r="B351" s="146"/>
      <c r="C351" s="204" t="s">
        <v>787</v>
      </c>
      <c r="D351" s="212"/>
      <c r="E351" s="181">
        <f t="shared" si="30"/>
        <v>12222.22</v>
      </c>
      <c r="F351" s="25"/>
      <c r="G351" s="25">
        <v>11000</v>
      </c>
      <c r="H351" s="25">
        <v>1222.22</v>
      </c>
      <c r="I351" s="25"/>
      <c r="J351" s="181">
        <f t="shared" si="31"/>
        <v>11000</v>
      </c>
      <c r="K351" s="25"/>
      <c r="L351" s="25">
        <v>11000</v>
      </c>
      <c r="M351" s="25">
        <v>0</v>
      </c>
      <c r="N351" s="25"/>
      <c r="O351" s="181">
        <f t="shared" si="32"/>
        <v>11000</v>
      </c>
      <c r="P351" s="25"/>
      <c r="Q351" s="25">
        <v>11000</v>
      </c>
      <c r="R351" s="25">
        <v>0</v>
      </c>
      <c r="S351" s="25"/>
      <c r="T351" s="25">
        <f t="shared" si="27"/>
        <v>90.000016363639347</v>
      </c>
      <c r="U351" s="141"/>
      <c r="V351" s="137"/>
      <c r="W351" s="136"/>
      <c r="Z351" s="116"/>
      <c r="AA351" s="116"/>
      <c r="AC351" s="116"/>
    </row>
    <row r="352" spans="1:29" s="115" customFormat="1" outlineLevel="6" x14ac:dyDescent="0.25">
      <c r="A352" s="229"/>
      <c r="B352" s="146"/>
      <c r="C352" s="204" t="s">
        <v>788</v>
      </c>
      <c r="D352" s="212"/>
      <c r="E352" s="181">
        <f t="shared" si="30"/>
        <v>190</v>
      </c>
      <c r="F352" s="25"/>
      <c r="G352" s="25"/>
      <c r="H352" s="25">
        <v>190</v>
      </c>
      <c r="I352" s="25"/>
      <c r="J352" s="181">
        <f t="shared" si="31"/>
        <v>0</v>
      </c>
      <c r="K352" s="25"/>
      <c r="L352" s="25"/>
      <c r="M352" s="25">
        <v>0</v>
      </c>
      <c r="N352" s="25"/>
      <c r="O352" s="181">
        <f t="shared" si="32"/>
        <v>0</v>
      </c>
      <c r="P352" s="25"/>
      <c r="Q352" s="25"/>
      <c r="R352" s="25">
        <v>0</v>
      </c>
      <c r="S352" s="25"/>
      <c r="T352" s="25">
        <f t="shared" si="27"/>
        <v>0</v>
      </c>
      <c r="U352" s="141"/>
      <c r="V352" s="137"/>
      <c r="W352" s="136"/>
      <c r="Z352" s="116"/>
      <c r="AA352" s="116"/>
      <c r="AC352" s="116"/>
    </row>
    <row r="353" spans="1:29" s="115" customFormat="1" outlineLevel="6" x14ac:dyDescent="0.25">
      <c r="A353" s="228"/>
      <c r="B353" s="146"/>
      <c r="C353" s="204" t="s">
        <v>705</v>
      </c>
      <c r="D353" s="213"/>
      <c r="E353" s="181">
        <f t="shared" si="30"/>
        <v>45</v>
      </c>
      <c r="F353" s="25"/>
      <c r="G353" s="25"/>
      <c r="H353" s="25">
        <v>45</v>
      </c>
      <c r="I353" s="25"/>
      <c r="J353" s="181">
        <f t="shared" si="31"/>
        <v>45</v>
      </c>
      <c r="K353" s="25"/>
      <c r="L353" s="25"/>
      <c r="M353" s="25">
        <v>45</v>
      </c>
      <c r="N353" s="25"/>
      <c r="O353" s="181">
        <f t="shared" si="32"/>
        <v>45</v>
      </c>
      <c r="P353" s="25"/>
      <c r="Q353" s="25"/>
      <c r="R353" s="25">
        <v>45</v>
      </c>
      <c r="S353" s="25"/>
      <c r="T353" s="25">
        <f t="shared" si="27"/>
        <v>100</v>
      </c>
      <c r="U353" s="141"/>
      <c r="V353" s="137"/>
      <c r="W353" s="136"/>
      <c r="Z353" s="116"/>
      <c r="AA353" s="116"/>
      <c r="AC353" s="116"/>
    </row>
    <row r="354" spans="1:29" s="115" customFormat="1" outlineLevel="5" x14ac:dyDescent="0.25">
      <c r="A354" s="227" t="s">
        <v>845</v>
      </c>
      <c r="B354" s="225" t="s">
        <v>789</v>
      </c>
      <c r="C354" s="226"/>
      <c r="D354" s="211" t="s">
        <v>789</v>
      </c>
      <c r="E354" s="181">
        <f t="shared" si="30"/>
        <v>6433.79</v>
      </c>
      <c r="F354" s="25"/>
      <c r="G354" s="184"/>
      <c r="H354" s="184">
        <f>SUM(H355:H357)</f>
        <v>6433.79</v>
      </c>
      <c r="I354" s="25"/>
      <c r="J354" s="181">
        <f t="shared" si="31"/>
        <v>4433.79</v>
      </c>
      <c r="K354" s="25"/>
      <c r="L354" s="184"/>
      <c r="M354" s="184">
        <f>SUM(M355:M357)</f>
        <v>4433.79</v>
      </c>
      <c r="N354" s="25"/>
      <c r="O354" s="181">
        <f t="shared" si="32"/>
        <v>4433.79</v>
      </c>
      <c r="P354" s="25"/>
      <c r="Q354" s="184"/>
      <c r="R354" s="184">
        <f>SUM(R355:R357)</f>
        <v>4433.79</v>
      </c>
      <c r="S354" s="25"/>
      <c r="T354" s="25">
        <f t="shared" si="27"/>
        <v>68.914123712461858</v>
      </c>
      <c r="U354" s="141"/>
      <c r="V354" s="137"/>
      <c r="W354" s="136"/>
      <c r="Z354" s="116"/>
      <c r="AA354" s="116"/>
      <c r="AC354" s="116"/>
    </row>
    <row r="355" spans="1:29" s="115" customFormat="1" outlineLevel="6" x14ac:dyDescent="0.25">
      <c r="A355" s="229"/>
      <c r="B355" s="146"/>
      <c r="C355" s="204" t="s">
        <v>790</v>
      </c>
      <c r="D355" s="212"/>
      <c r="E355" s="181">
        <f t="shared" si="30"/>
        <v>6000</v>
      </c>
      <c r="F355" s="25"/>
      <c r="G355" s="25"/>
      <c r="H355" s="25">
        <v>6000</v>
      </c>
      <c r="I355" s="25"/>
      <c r="J355" s="181">
        <f t="shared" si="31"/>
        <v>4000</v>
      </c>
      <c r="K355" s="25"/>
      <c r="L355" s="25"/>
      <c r="M355" s="25">
        <v>4000</v>
      </c>
      <c r="N355" s="25"/>
      <c r="O355" s="181">
        <f t="shared" si="32"/>
        <v>4000</v>
      </c>
      <c r="P355" s="25"/>
      <c r="Q355" s="25"/>
      <c r="R355" s="25">
        <v>4000</v>
      </c>
      <c r="S355" s="25"/>
      <c r="T355" s="25">
        <f t="shared" si="27"/>
        <v>66.666666666666657</v>
      </c>
      <c r="U355" s="141"/>
      <c r="V355" s="137"/>
      <c r="W355" s="136"/>
      <c r="Z355" s="116"/>
      <c r="AA355" s="116"/>
      <c r="AC355" s="116"/>
    </row>
    <row r="356" spans="1:29" s="115" customFormat="1" outlineLevel="6" x14ac:dyDescent="0.25">
      <c r="A356" s="229"/>
      <c r="B356" s="146"/>
      <c r="C356" s="204" t="s">
        <v>791</v>
      </c>
      <c r="D356" s="212"/>
      <c r="E356" s="181">
        <f t="shared" si="30"/>
        <v>375.79</v>
      </c>
      <c r="F356" s="25"/>
      <c r="G356" s="25"/>
      <c r="H356" s="25">
        <v>375.79</v>
      </c>
      <c r="I356" s="25"/>
      <c r="J356" s="181">
        <f t="shared" si="31"/>
        <v>375.79</v>
      </c>
      <c r="K356" s="25"/>
      <c r="L356" s="25"/>
      <c r="M356" s="25">
        <v>375.79</v>
      </c>
      <c r="N356" s="25"/>
      <c r="O356" s="181">
        <f t="shared" si="32"/>
        <v>375.79</v>
      </c>
      <c r="P356" s="25"/>
      <c r="Q356" s="25"/>
      <c r="R356" s="25">
        <v>375.79</v>
      </c>
      <c r="S356" s="25"/>
      <c r="T356" s="25">
        <f t="shared" si="27"/>
        <v>100</v>
      </c>
      <c r="U356" s="141"/>
      <c r="V356" s="137"/>
      <c r="W356" s="136"/>
      <c r="Z356" s="116"/>
      <c r="AA356" s="116"/>
      <c r="AC356" s="116"/>
    </row>
    <row r="357" spans="1:29" s="115" customFormat="1" outlineLevel="6" x14ac:dyDescent="0.25">
      <c r="A357" s="228"/>
      <c r="B357" s="174"/>
      <c r="C357" s="205" t="s">
        <v>705</v>
      </c>
      <c r="D357" s="213"/>
      <c r="E357" s="181">
        <f t="shared" si="30"/>
        <v>58</v>
      </c>
      <c r="F357" s="25"/>
      <c r="G357" s="25"/>
      <c r="H357" s="25">
        <v>58</v>
      </c>
      <c r="I357" s="25"/>
      <c r="J357" s="181">
        <f t="shared" si="31"/>
        <v>58</v>
      </c>
      <c r="K357" s="25"/>
      <c r="L357" s="25"/>
      <c r="M357" s="25">
        <v>58</v>
      </c>
      <c r="N357" s="25"/>
      <c r="O357" s="181">
        <f t="shared" si="32"/>
        <v>58</v>
      </c>
      <c r="P357" s="25"/>
      <c r="Q357" s="25"/>
      <c r="R357" s="25">
        <v>58</v>
      </c>
      <c r="S357" s="25"/>
      <c r="T357" s="25">
        <f t="shared" si="27"/>
        <v>100</v>
      </c>
      <c r="U357" s="141"/>
      <c r="V357" s="137"/>
      <c r="W357" s="136"/>
      <c r="Z357" s="116"/>
      <c r="AA357" s="116"/>
      <c r="AC357" s="116"/>
    </row>
    <row r="358" spans="1:29" s="115" customFormat="1" outlineLevel="5" x14ac:dyDescent="0.25">
      <c r="A358" s="227" t="s">
        <v>846</v>
      </c>
      <c r="B358" s="225" t="s">
        <v>792</v>
      </c>
      <c r="C358" s="226"/>
      <c r="D358" s="211" t="s">
        <v>792</v>
      </c>
      <c r="E358" s="181">
        <f t="shared" si="30"/>
        <v>5138.33</v>
      </c>
      <c r="F358" s="25"/>
      <c r="G358" s="184">
        <f>SUM(G359:G361)</f>
        <v>207</v>
      </c>
      <c r="H358" s="184">
        <f>SUM(H359:H361)</f>
        <v>4931.33</v>
      </c>
      <c r="I358" s="25"/>
      <c r="J358" s="181">
        <f t="shared" si="31"/>
        <v>638.32999999999993</v>
      </c>
      <c r="K358" s="25"/>
      <c r="L358" s="184">
        <f>SUM(L359:L361)</f>
        <v>207</v>
      </c>
      <c r="M358" s="184">
        <f>SUM(M359:M361)</f>
        <v>431.33</v>
      </c>
      <c r="N358" s="25"/>
      <c r="O358" s="181">
        <f t="shared" si="32"/>
        <v>638.32999999999993</v>
      </c>
      <c r="P358" s="25"/>
      <c r="Q358" s="184">
        <f>SUM(Q359:Q361)</f>
        <v>207</v>
      </c>
      <c r="R358" s="184">
        <f>SUM(R359:R361)</f>
        <v>431.33</v>
      </c>
      <c r="S358" s="25"/>
      <c r="T358" s="25">
        <f t="shared" si="27"/>
        <v>12.422907831922043</v>
      </c>
      <c r="U358" s="141"/>
      <c r="V358" s="137"/>
      <c r="W358" s="136"/>
      <c r="Z358" s="116"/>
      <c r="AA358" s="116"/>
      <c r="AC358" s="116"/>
    </row>
    <row r="359" spans="1:29" s="115" customFormat="1" outlineLevel="6" x14ac:dyDescent="0.25">
      <c r="A359" s="229"/>
      <c r="B359" s="146"/>
      <c r="C359" s="204" t="s">
        <v>793</v>
      </c>
      <c r="D359" s="212"/>
      <c r="E359" s="181">
        <f t="shared" si="30"/>
        <v>680</v>
      </c>
      <c r="F359" s="25"/>
      <c r="G359" s="25"/>
      <c r="H359" s="25">
        <v>680</v>
      </c>
      <c r="I359" s="25"/>
      <c r="J359" s="181">
        <f t="shared" si="31"/>
        <v>0</v>
      </c>
      <c r="K359" s="25"/>
      <c r="L359" s="25"/>
      <c r="M359" s="25">
        <v>0</v>
      </c>
      <c r="N359" s="25"/>
      <c r="O359" s="181">
        <f t="shared" si="32"/>
        <v>0</v>
      </c>
      <c r="P359" s="25"/>
      <c r="Q359" s="25"/>
      <c r="R359" s="25">
        <v>0</v>
      </c>
      <c r="S359" s="25"/>
      <c r="T359" s="25">
        <f t="shared" si="27"/>
        <v>0</v>
      </c>
      <c r="U359" s="141"/>
      <c r="V359" s="137"/>
      <c r="W359" s="136"/>
      <c r="Z359" s="116"/>
      <c r="AA359" s="116"/>
      <c r="AC359" s="116"/>
    </row>
    <row r="360" spans="1:29" s="115" customFormat="1" outlineLevel="6" x14ac:dyDescent="0.25">
      <c r="A360" s="229"/>
      <c r="B360" s="146"/>
      <c r="C360" s="204" t="s">
        <v>898</v>
      </c>
      <c r="D360" s="212"/>
      <c r="E360" s="181">
        <f t="shared" si="30"/>
        <v>3820</v>
      </c>
      <c r="F360" s="25"/>
      <c r="G360" s="25"/>
      <c r="H360" s="25">
        <v>3820</v>
      </c>
      <c r="I360" s="25"/>
      <c r="J360" s="181">
        <f t="shared" si="31"/>
        <v>0</v>
      </c>
      <c r="K360" s="25"/>
      <c r="L360" s="25"/>
      <c r="M360" s="25">
        <v>0</v>
      </c>
      <c r="N360" s="25"/>
      <c r="O360" s="181">
        <f t="shared" si="32"/>
        <v>0</v>
      </c>
      <c r="P360" s="25"/>
      <c r="Q360" s="25"/>
      <c r="R360" s="25">
        <v>0</v>
      </c>
      <c r="S360" s="25"/>
      <c r="T360" s="25">
        <f t="shared" si="27"/>
        <v>0</v>
      </c>
      <c r="U360" s="141"/>
      <c r="V360" s="137"/>
      <c r="W360" s="136"/>
      <c r="Z360" s="116"/>
      <c r="AA360" s="116"/>
      <c r="AC360" s="116"/>
    </row>
    <row r="361" spans="1:29" s="115" customFormat="1" outlineLevel="6" x14ac:dyDescent="0.25">
      <c r="A361" s="228"/>
      <c r="B361" s="174"/>
      <c r="C361" s="205" t="s">
        <v>705</v>
      </c>
      <c r="D361" s="213"/>
      <c r="E361" s="181">
        <f t="shared" si="30"/>
        <v>638.32999999999993</v>
      </c>
      <c r="F361" s="25"/>
      <c r="G361" s="25">
        <v>207</v>
      </c>
      <c r="H361" s="25">
        <v>431.33</v>
      </c>
      <c r="I361" s="25"/>
      <c r="J361" s="181">
        <f t="shared" si="31"/>
        <v>638.32999999999993</v>
      </c>
      <c r="K361" s="25"/>
      <c r="L361" s="25">
        <v>207</v>
      </c>
      <c r="M361" s="25">
        <v>431.33</v>
      </c>
      <c r="N361" s="25"/>
      <c r="O361" s="181">
        <f t="shared" si="32"/>
        <v>638.32999999999993</v>
      </c>
      <c r="P361" s="25"/>
      <c r="Q361" s="25">
        <v>207</v>
      </c>
      <c r="R361" s="25">
        <v>431.33</v>
      </c>
      <c r="S361" s="25"/>
      <c r="T361" s="25">
        <f t="shared" si="27"/>
        <v>100</v>
      </c>
      <c r="U361" s="141"/>
      <c r="V361" s="137"/>
      <c r="W361" s="136"/>
      <c r="Z361" s="116"/>
      <c r="AA361" s="116"/>
      <c r="AC361" s="116"/>
    </row>
    <row r="362" spans="1:29" s="115" customFormat="1" outlineLevel="5" x14ac:dyDescent="0.25">
      <c r="A362" s="227" t="s">
        <v>847</v>
      </c>
      <c r="B362" s="225" t="s">
        <v>794</v>
      </c>
      <c r="C362" s="226"/>
      <c r="D362" s="211" t="s">
        <v>794</v>
      </c>
      <c r="E362" s="181">
        <f t="shared" si="30"/>
        <v>257.45</v>
      </c>
      <c r="F362" s="25"/>
      <c r="G362" s="184"/>
      <c r="H362" s="184">
        <f>H363+H364</f>
        <v>257.45</v>
      </c>
      <c r="I362" s="25"/>
      <c r="J362" s="181">
        <f t="shared" si="31"/>
        <v>152.13</v>
      </c>
      <c r="K362" s="25"/>
      <c r="L362" s="184"/>
      <c r="M362" s="184">
        <f>M363+M364</f>
        <v>152.13</v>
      </c>
      <c r="N362" s="25"/>
      <c r="O362" s="181">
        <f t="shared" si="32"/>
        <v>152.13</v>
      </c>
      <c r="P362" s="25"/>
      <c r="Q362" s="184"/>
      <c r="R362" s="184">
        <f>R363+R364</f>
        <v>152.13</v>
      </c>
      <c r="S362" s="25"/>
      <c r="T362" s="25">
        <f t="shared" si="27"/>
        <v>59.091085647698584</v>
      </c>
      <c r="U362" s="141"/>
      <c r="V362" s="137"/>
      <c r="W362" s="136"/>
      <c r="Z362" s="116"/>
      <c r="AA362" s="116"/>
      <c r="AC362" s="116"/>
    </row>
    <row r="363" spans="1:29" s="115" customFormat="1" outlineLevel="6" x14ac:dyDescent="0.25">
      <c r="A363" s="229"/>
      <c r="B363" s="146"/>
      <c r="C363" s="204" t="s">
        <v>795</v>
      </c>
      <c r="D363" s="212"/>
      <c r="E363" s="181">
        <f t="shared" si="30"/>
        <v>70</v>
      </c>
      <c r="F363" s="25"/>
      <c r="G363" s="25"/>
      <c r="H363" s="25">
        <v>70</v>
      </c>
      <c r="I363" s="25"/>
      <c r="J363" s="181">
        <f t="shared" si="31"/>
        <v>70</v>
      </c>
      <c r="K363" s="25"/>
      <c r="L363" s="25"/>
      <c r="M363" s="25">
        <v>70</v>
      </c>
      <c r="N363" s="25"/>
      <c r="O363" s="181">
        <f t="shared" si="32"/>
        <v>70</v>
      </c>
      <c r="P363" s="25"/>
      <c r="Q363" s="25"/>
      <c r="R363" s="25">
        <v>70</v>
      </c>
      <c r="S363" s="25"/>
      <c r="T363" s="25">
        <f t="shared" si="27"/>
        <v>100</v>
      </c>
      <c r="U363" s="141"/>
      <c r="V363" s="137"/>
      <c r="W363" s="136"/>
      <c r="Z363" s="116"/>
      <c r="AA363" s="116"/>
      <c r="AC363" s="116"/>
    </row>
    <row r="364" spans="1:29" s="115" customFormat="1" outlineLevel="6" x14ac:dyDescent="0.25">
      <c r="A364" s="228"/>
      <c r="B364" s="146"/>
      <c r="C364" s="204" t="s">
        <v>705</v>
      </c>
      <c r="D364" s="213"/>
      <c r="E364" s="181">
        <f t="shared" si="30"/>
        <v>187.45</v>
      </c>
      <c r="F364" s="25"/>
      <c r="G364" s="25"/>
      <c r="H364" s="25">
        <v>187.45</v>
      </c>
      <c r="I364" s="25"/>
      <c r="J364" s="181">
        <f t="shared" si="31"/>
        <v>82.13</v>
      </c>
      <c r="K364" s="25"/>
      <c r="L364" s="25"/>
      <c r="M364" s="25">
        <v>82.13</v>
      </c>
      <c r="N364" s="25"/>
      <c r="O364" s="181">
        <f t="shared" si="32"/>
        <v>82.13</v>
      </c>
      <c r="P364" s="25"/>
      <c r="Q364" s="25"/>
      <c r="R364" s="25">
        <v>82.13</v>
      </c>
      <c r="S364" s="25"/>
      <c r="T364" s="25">
        <f t="shared" si="27"/>
        <v>43.814350493464929</v>
      </c>
      <c r="U364" s="141"/>
      <c r="V364" s="137"/>
      <c r="W364" s="136"/>
      <c r="Z364" s="116"/>
      <c r="AA364" s="116"/>
      <c r="AC364" s="116"/>
    </row>
    <row r="365" spans="1:29" s="115" customFormat="1" outlineLevel="5" x14ac:dyDescent="0.25">
      <c r="A365" s="227" t="s">
        <v>848</v>
      </c>
      <c r="B365" s="225" t="s">
        <v>796</v>
      </c>
      <c r="C365" s="226"/>
      <c r="D365" s="211" t="s">
        <v>796</v>
      </c>
      <c r="E365" s="181">
        <f t="shared" si="30"/>
        <v>2206.0299999999997</v>
      </c>
      <c r="F365" s="25"/>
      <c r="G365" s="184">
        <f>SUM(G366:G369)</f>
        <v>700</v>
      </c>
      <c r="H365" s="184">
        <f>SUM(H366:H369)</f>
        <v>1506.03</v>
      </c>
      <c r="I365" s="25"/>
      <c r="J365" s="181">
        <f t="shared" si="31"/>
        <v>1607.44</v>
      </c>
      <c r="K365" s="25"/>
      <c r="L365" s="184">
        <f>SUM(L366:L369)</f>
        <v>700</v>
      </c>
      <c r="M365" s="184">
        <f>SUM(M366:M369)</f>
        <v>907.44</v>
      </c>
      <c r="N365" s="25"/>
      <c r="O365" s="181">
        <f t="shared" si="32"/>
        <v>1607.44</v>
      </c>
      <c r="P365" s="25"/>
      <c r="Q365" s="184">
        <f>SUM(Q366:Q369)</f>
        <v>700</v>
      </c>
      <c r="R365" s="184">
        <f>SUM(R366:R369)</f>
        <v>907.44</v>
      </c>
      <c r="S365" s="25"/>
      <c r="T365" s="25">
        <f t="shared" si="27"/>
        <v>72.86573618672459</v>
      </c>
      <c r="U365" s="141"/>
      <c r="V365" s="137"/>
      <c r="W365" s="136"/>
      <c r="Z365" s="116"/>
      <c r="AA365" s="116"/>
      <c r="AC365" s="116"/>
    </row>
    <row r="366" spans="1:29" s="115" customFormat="1" outlineLevel="6" x14ac:dyDescent="0.25">
      <c r="A366" s="229"/>
      <c r="B366" s="146"/>
      <c r="C366" s="204" t="s">
        <v>797</v>
      </c>
      <c r="D366" s="212"/>
      <c r="E366" s="181">
        <f t="shared" si="30"/>
        <v>1000</v>
      </c>
      <c r="F366" s="25"/>
      <c r="G366" s="25">
        <v>500</v>
      </c>
      <c r="H366" s="25">
        <v>500</v>
      </c>
      <c r="I366" s="25"/>
      <c r="J366" s="181">
        <f t="shared" si="31"/>
        <v>1132.9000000000001</v>
      </c>
      <c r="K366" s="25"/>
      <c r="L366" s="25">
        <v>500</v>
      </c>
      <c r="M366" s="25">
        <v>632.9</v>
      </c>
      <c r="N366" s="25"/>
      <c r="O366" s="181">
        <f t="shared" si="32"/>
        <v>1132.9000000000001</v>
      </c>
      <c r="P366" s="25"/>
      <c r="Q366" s="25">
        <v>500</v>
      </c>
      <c r="R366" s="25">
        <v>632.9</v>
      </c>
      <c r="S366" s="25"/>
      <c r="T366" s="25">
        <f t="shared" si="27"/>
        <v>113.29</v>
      </c>
      <c r="U366" s="141"/>
      <c r="V366" s="137"/>
      <c r="W366" s="136"/>
      <c r="Z366" s="116"/>
      <c r="AA366" s="116"/>
      <c r="AC366" s="116"/>
    </row>
    <row r="367" spans="1:29" s="115" customFormat="1" outlineLevel="6" x14ac:dyDescent="0.25">
      <c r="A367" s="229"/>
      <c r="B367" s="146"/>
      <c r="C367" s="204" t="s">
        <v>798</v>
      </c>
      <c r="D367" s="212"/>
      <c r="E367" s="181">
        <f t="shared" si="30"/>
        <v>531.49</v>
      </c>
      <c r="F367" s="25"/>
      <c r="G367" s="25">
        <v>200</v>
      </c>
      <c r="H367" s="25">
        <v>331.49</v>
      </c>
      <c r="I367" s="25"/>
      <c r="J367" s="181">
        <f t="shared" si="31"/>
        <v>200</v>
      </c>
      <c r="K367" s="25"/>
      <c r="L367" s="25">
        <v>200</v>
      </c>
      <c r="M367" s="25">
        <v>0</v>
      </c>
      <c r="N367" s="25"/>
      <c r="O367" s="181">
        <f t="shared" si="32"/>
        <v>200</v>
      </c>
      <c r="P367" s="25"/>
      <c r="Q367" s="25">
        <v>200</v>
      </c>
      <c r="R367" s="25">
        <v>0</v>
      </c>
      <c r="S367" s="25"/>
      <c r="T367" s="25">
        <f t="shared" si="27"/>
        <v>37.630058891042161</v>
      </c>
      <c r="U367" s="141"/>
      <c r="V367" s="137"/>
      <c r="W367" s="136"/>
      <c r="Z367" s="116"/>
      <c r="AA367" s="116"/>
      <c r="AC367" s="116"/>
    </row>
    <row r="368" spans="1:29" s="115" customFormat="1" outlineLevel="6" x14ac:dyDescent="0.25">
      <c r="A368" s="229"/>
      <c r="B368" s="146"/>
      <c r="C368" s="204" t="s">
        <v>799</v>
      </c>
      <c r="D368" s="212"/>
      <c r="E368" s="181">
        <f t="shared" si="30"/>
        <v>400</v>
      </c>
      <c r="F368" s="25"/>
      <c r="G368" s="25"/>
      <c r="H368" s="25">
        <v>400</v>
      </c>
      <c r="I368" s="25"/>
      <c r="J368" s="181">
        <f t="shared" si="31"/>
        <v>0</v>
      </c>
      <c r="K368" s="25"/>
      <c r="L368" s="25"/>
      <c r="M368" s="25">
        <v>0</v>
      </c>
      <c r="N368" s="25"/>
      <c r="O368" s="181">
        <f t="shared" si="32"/>
        <v>0</v>
      </c>
      <c r="P368" s="25"/>
      <c r="Q368" s="25"/>
      <c r="R368" s="25">
        <v>0</v>
      </c>
      <c r="S368" s="25"/>
      <c r="T368" s="25">
        <f t="shared" si="27"/>
        <v>0</v>
      </c>
      <c r="U368" s="141"/>
      <c r="V368" s="137"/>
      <c r="W368" s="136"/>
      <c r="Z368" s="116"/>
      <c r="AA368" s="116"/>
      <c r="AC368" s="116"/>
    </row>
    <row r="369" spans="1:29" s="115" customFormat="1" outlineLevel="6" x14ac:dyDescent="0.25">
      <c r="A369" s="228"/>
      <c r="B369" s="146"/>
      <c r="C369" s="204" t="s">
        <v>705</v>
      </c>
      <c r="D369" s="213"/>
      <c r="E369" s="181">
        <f t="shared" ref="E369:E432" si="33">F369+G369+H369+I369</f>
        <v>274.54000000000002</v>
      </c>
      <c r="F369" s="25"/>
      <c r="G369" s="25"/>
      <c r="H369" s="25">
        <v>274.54000000000002</v>
      </c>
      <c r="I369" s="25"/>
      <c r="J369" s="181">
        <f t="shared" si="31"/>
        <v>274.54000000000002</v>
      </c>
      <c r="K369" s="25"/>
      <c r="L369" s="25"/>
      <c r="M369" s="25">
        <v>274.54000000000002</v>
      </c>
      <c r="N369" s="25"/>
      <c r="O369" s="181">
        <f t="shared" si="32"/>
        <v>274.54000000000002</v>
      </c>
      <c r="P369" s="25"/>
      <c r="Q369" s="25"/>
      <c r="R369" s="25">
        <v>274.54000000000002</v>
      </c>
      <c r="S369" s="25"/>
      <c r="T369" s="25">
        <f t="shared" si="27"/>
        <v>100</v>
      </c>
      <c r="U369" s="141"/>
      <c r="V369" s="137"/>
      <c r="W369" s="136"/>
      <c r="Z369" s="116"/>
      <c r="AA369" s="116"/>
      <c r="AC369" s="116"/>
    </row>
    <row r="370" spans="1:29" s="115" customFormat="1" outlineLevel="5" x14ac:dyDescent="0.25">
      <c r="A370" s="227" t="s">
        <v>849</v>
      </c>
      <c r="B370" s="223" t="s">
        <v>800</v>
      </c>
      <c r="C370" s="224"/>
      <c r="D370" s="211" t="s">
        <v>800</v>
      </c>
      <c r="E370" s="181">
        <f t="shared" si="33"/>
        <v>2944.5899999999997</v>
      </c>
      <c r="F370" s="25"/>
      <c r="G370" s="184">
        <f>SUM(G371:G378)</f>
        <v>700</v>
      </c>
      <c r="H370" s="184">
        <f>SUM(H371:H378)</f>
        <v>2244.5899999999997</v>
      </c>
      <c r="I370" s="25"/>
      <c r="J370" s="181">
        <f t="shared" si="31"/>
        <v>1092.45</v>
      </c>
      <c r="K370" s="25"/>
      <c r="L370" s="184">
        <f>SUM(L371:L378)</f>
        <v>700</v>
      </c>
      <c r="M370" s="184">
        <f>SUM(M371:M378)</f>
        <v>392.45</v>
      </c>
      <c r="N370" s="25"/>
      <c r="O370" s="181">
        <f t="shared" si="32"/>
        <v>1092.45</v>
      </c>
      <c r="P370" s="25"/>
      <c r="Q370" s="184">
        <f>SUM(Q371:Q378)</f>
        <v>700</v>
      </c>
      <c r="R370" s="184">
        <f>SUM(R371:R378)</f>
        <v>392.45</v>
      </c>
      <c r="S370" s="25"/>
      <c r="T370" s="25">
        <f t="shared" si="27"/>
        <v>37.100241459761804</v>
      </c>
      <c r="U370" s="141"/>
      <c r="V370" s="137"/>
      <c r="W370" s="136"/>
      <c r="Z370" s="116"/>
      <c r="AA370" s="116"/>
      <c r="AC370" s="116"/>
    </row>
    <row r="371" spans="1:29" s="115" customFormat="1" outlineLevel="6" x14ac:dyDescent="0.25">
      <c r="A371" s="229"/>
      <c r="B371" s="146"/>
      <c r="C371" s="204" t="s">
        <v>795</v>
      </c>
      <c r="D371" s="212"/>
      <c r="E371" s="181">
        <f t="shared" si="33"/>
        <v>70</v>
      </c>
      <c r="F371" s="25"/>
      <c r="G371" s="25"/>
      <c r="H371" s="25">
        <v>70</v>
      </c>
      <c r="I371" s="25"/>
      <c r="J371" s="181">
        <f t="shared" si="31"/>
        <v>70</v>
      </c>
      <c r="K371" s="25"/>
      <c r="L371" s="25"/>
      <c r="M371" s="25">
        <v>70</v>
      </c>
      <c r="N371" s="25"/>
      <c r="O371" s="181">
        <f t="shared" si="32"/>
        <v>70</v>
      </c>
      <c r="P371" s="25"/>
      <c r="Q371" s="25"/>
      <c r="R371" s="25">
        <v>70</v>
      </c>
      <c r="S371" s="25"/>
      <c r="T371" s="25">
        <f t="shared" si="27"/>
        <v>100</v>
      </c>
      <c r="U371" s="141"/>
      <c r="V371" s="137"/>
      <c r="W371" s="136"/>
      <c r="Z371" s="116"/>
      <c r="AA371" s="116"/>
      <c r="AC371" s="116"/>
    </row>
    <row r="372" spans="1:29" s="115" customFormat="1" outlineLevel="6" x14ac:dyDescent="0.25">
      <c r="A372" s="229"/>
      <c r="B372" s="146"/>
      <c r="C372" s="204" t="s">
        <v>801</v>
      </c>
      <c r="D372" s="212"/>
      <c r="E372" s="181">
        <f t="shared" si="33"/>
        <v>300</v>
      </c>
      <c r="F372" s="25"/>
      <c r="G372" s="25"/>
      <c r="H372" s="25">
        <v>300</v>
      </c>
      <c r="I372" s="25"/>
      <c r="J372" s="181">
        <f t="shared" si="31"/>
        <v>0</v>
      </c>
      <c r="K372" s="25"/>
      <c r="L372" s="25"/>
      <c r="M372" s="25">
        <v>0</v>
      </c>
      <c r="N372" s="25"/>
      <c r="O372" s="181">
        <f t="shared" si="32"/>
        <v>0</v>
      </c>
      <c r="P372" s="25"/>
      <c r="Q372" s="25"/>
      <c r="R372" s="25">
        <v>0</v>
      </c>
      <c r="S372" s="25"/>
      <c r="T372" s="25">
        <f t="shared" si="27"/>
        <v>0</v>
      </c>
      <c r="U372" s="141"/>
      <c r="V372" s="137"/>
      <c r="W372" s="136"/>
      <c r="Z372" s="116"/>
      <c r="AA372" s="116"/>
      <c r="AC372" s="116"/>
    </row>
    <row r="373" spans="1:29" s="115" customFormat="1" outlineLevel="6" x14ac:dyDescent="0.25">
      <c r="A373" s="229"/>
      <c r="B373" s="159"/>
      <c r="C373" s="206" t="s">
        <v>802</v>
      </c>
      <c r="D373" s="212"/>
      <c r="E373" s="181">
        <f t="shared" si="33"/>
        <v>150</v>
      </c>
      <c r="F373" s="25"/>
      <c r="G373" s="25"/>
      <c r="H373" s="25">
        <v>150</v>
      </c>
      <c r="I373" s="25"/>
      <c r="J373" s="181">
        <f t="shared" si="31"/>
        <v>0</v>
      </c>
      <c r="K373" s="25"/>
      <c r="L373" s="25"/>
      <c r="M373" s="25">
        <v>0</v>
      </c>
      <c r="N373" s="25"/>
      <c r="O373" s="181">
        <f t="shared" si="32"/>
        <v>0</v>
      </c>
      <c r="P373" s="25"/>
      <c r="Q373" s="25"/>
      <c r="R373" s="25">
        <v>0</v>
      </c>
      <c r="S373" s="25"/>
      <c r="T373" s="25">
        <f t="shared" si="27"/>
        <v>0</v>
      </c>
      <c r="U373" s="141"/>
      <c r="V373" s="137"/>
      <c r="W373" s="136"/>
      <c r="Z373" s="116"/>
      <c r="AA373" s="116"/>
      <c r="AC373" s="116"/>
    </row>
    <row r="374" spans="1:29" s="115" customFormat="1" outlineLevel="6" x14ac:dyDescent="0.25">
      <c r="A374" s="229"/>
      <c r="B374" s="146"/>
      <c r="C374" s="204" t="s">
        <v>834</v>
      </c>
      <c r="D374" s="212"/>
      <c r="E374" s="181">
        <f t="shared" si="33"/>
        <v>400</v>
      </c>
      <c r="F374" s="25"/>
      <c r="G374" s="25"/>
      <c r="H374" s="25">
        <v>400</v>
      </c>
      <c r="I374" s="25"/>
      <c r="J374" s="181">
        <f t="shared" si="31"/>
        <v>0</v>
      </c>
      <c r="K374" s="25"/>
      <c r="L374" s="25"/>
      <c r="M374" s="25">
        <v>0</v>
      </c>
      <c r="N374" s="25"/>
      <c r="O374" s="181">
        <f t="shared" si="32"/>
        <v>0</v>
      </c>
      <c r="P374" s="25"/>
      <c r="Q374" s="25"/>
      <c r="R374" s="25">
        <v>0</v>
      </c>
      <c r="S374" s="25"/>
      <c r="T374" s="25">
        <f t="shared" si="27"/>
        <v>0</v>
      </c>
      <c r="U374" s="141"/>
      <c r="V374" s="137"/>
      <c r="W374" s="136"/>
      <c r="Z374" s="116"/>
      <c r="AA374" s="116"/>
      <c r="AC374" s="116"/>
    </row>
    <row r="375" spans="1:29" s="115" customFormat="1" outlineLevel="6" x14ac:dyDescent="0.25">
      <c r="A375" s="229"/>
      <c r="B375" s="146"/>
      <c r="C375" s="204" t="s">
        <v>835</v>
      </c>
      <c r="D375" s="212"/>
      <c r="E375" s="181">
        <f t="shared" si="33"/>
        <v>170</v>
      </c>
      <c r="F375" s="25"/>
      <c r="G375" s="25"/>
      <c r="H375" s="25">
        <v>170</v>
      </c>
      <c r="I375" s="25"/>
      <c r="J375" s="181">
        <f t="shared" si="31"/>
        <v>0</v>
      </c>
      <c r="K375" s="25"/>
      <c r="L375" s="25"/>
      <c r="M375" s="25">
        <v>0</v>
      </c>
      <c r="N375" s="25"/>
      <c r="O375" s="181">
        <f t="shared" si="32"/>
        <v>0</v>
      </c>
      <c r="P375" s="25"/>
      <c r="Q375" s="25"/>
      <c r="R375" s="25">
        <v>0</v>
      </c>
      <c r="S375" s="25"/>
      <c r="T375" s="25">
        <f t="shared" si="27"/>
        <v>0</v>
      </c>
      <c r="U375" s="141"/>
      <c r="V375" s="137"/>
      <c r="W375" s="136"/>
      <c r="Z375" s="116"/>
      <c r="AA375" s="116"/>
      <c r="AC375" s="116"/>
    </row>
    <row r="376" spans="1:29" s="115" customFormat="1" outlineLevel="6" x14ac:dyDescent="0.25">
      <c r="A376" s="229"/>
      <c r="B376" s="146"/>
      <c r="C376" s="204" t="s">
        <v>797</v>
      </c>
      <c r="D376" s="212"/>
      <c r="E376" s="181">
        <f t="shared" si="33"/>
        <v>1200</v>
      </c>
      <c r="F376" s="25"/>
      <c r="G376" s="25">
        <v>700</v>
      </c>
      <c r="H376" s="25">
        <v>500</v>
      </c>
      <c r="I376" s="25"/>
      <c r="J376" s="181">
        <f t="shared" si="31"/>
        <v>1000</v>
      </c>
      <c r="K376" s="25"/>
      <c r="L376" s="25">
        <v>700</v>
      </c>
      <c r="M376" s="25">
        <v>300</v>
      </c>
      <c r="N376" s="25"/>
      <c r="O376" s="181">
        <f t="shared" si="32"/>
        <v>1000</v>
      </c>
      <c r="P376" s="25"/>
      <c r="Q376" s="25">
        <v>700</v>
      </c>
      <c r="R376" s="25">
        <v>300</v>
      </c>
      <c r="S376" s="25"/>
      <c r="T376" s="25">
        <f t="shared" si="27"/>
        <v>83.333333333333343</v>
      </c>
      <c r="U376" s="141"/>
      <c r="V376" s="137"/>
      <c r="W376" s="136"/>
      <c r="Z376" s="116"/>
      <c r="AA376" s="116"/>
      <c r="AC376" s="116"/>
    </row>
    <row r="377" spans="1:29" s="115" customFormat="1" outlineLevel="6" x14ac:dyDescent="0.25">
      <c r="A377" s="229"/>
      <c r="B377" s="146"/>
      <c r="C377" s="204" t="s">
        <v>803</v>
      </c>
      <c r="D377" s="212"/>
      <c r="E377" s="181">
        <f t="shared" si="33"/>
        <v>632.14</v>
      </c>
      <c r="F377" s="25"/>
      <c r="G377" s="25"/>
      <c r="H377" s="25">
        <v>632.14</v>
      </c>
      <c r="I377" s="25"/>
      <c r="J377" s="181">
        <f t="shared" si="31"/>
        <v>0</v>
      </c>
      <c r="K377" s="25"/>
      <c r="L377" s="25"/>
      <c r="M377" s="25">
        <v>0</v>
      </c>
      <c r="N377" s="25"/>
      <c r="O377" s="181">
        <f t="shared" si="32"/>
        <v>0</v>
      </c>
      <c r="P377" s="25"/>
      <c r="Q377" s="25"/>
      <c r="R377" s="25">
        <v>0</v>
      </c>
      <c r="S377" s="25"/>
      <c r="T377" s="25">
        <f t="shared" si="27"/>
        <v>0</v>
      </c>
      <c r="U377" s="141"/>
      <c r="V377" s="137"/>
      <c r="W377" s="136"/>
      <c r="Z377" s="116"/>
      <c r="AA377" s="116"/>
      <c r="AC377" s="116"/>
    </row>
    <row r="378" spans="1:29" s="115" customFormat="1" outlineLevel="6" x14ac:dyDescent="0.25">
      <c r="A378" s="228"/>
      <c r="B378" s="174"/>
      <c r="C378" s="205" t="s">
        <v>705</v>
      </c>
      <c r="D378" s="213"/>
      <c r="E378" s="181">
        <f t="shared" si="33"/>
        <v>22.45</v>
      </c>
      <c r="F378" s="25"/>
      <c r="G378" s="25"/>
      <c r="H378" s="25">
        <v>22.45</v>
      </c>
      <c r="I378" s="25"/>
      <c r="J378" s="181">
        <f t="shared" si="31"/>
        <v>22.45</v>
      </c>
      <c r="K378" s="25"/>
      <c r="L378" s="25"/>
      <c r="M378" s="25">
        <v>22.45</v>
      </c>
      <c r="N378" s="25"/>
      <c r="O378" s="181">
        <f t="shared" si="32"/>
        <v>22.45</v>
      </c>
      <c r="P378" s="25"/>
      <c r="Q378" s="25"/>
      <c r="R378" s="25">
        <v>22.45</v>
      </c>
      <c r="S378" s="25"/>
      <c r="T378" s="25">
        <f t="shared" si="27"/>
        <v>100</v>
      </c>
      <c r="U378" s="141"/>
      <c r="V378" s="137"/>
      <c r="W378" s="136"/>
      <c r="Z378" s="116"/>
      <c r="AA378" s="116"/>
      <c r="AC378" s="116"/>
    </row>
    <row r="379" spans="1:29" s="115" customFormat="1" outlineLevel="5" x14ac:dyDescent="0.25">
      <c r="A379" s="227" t="s">
        <v>850</v>
      </c>
      <c r="B379" s="225" t="s">
        <v>804</v>
      </c>
      <c r="C379" s="226"/>
      <c r="D379" s="211" t="s">
        <v>804</v>
      </c>
      <c r="E379" s="181">
        <f t="shared" si="33"/>
        <v>3037.5299999999997</v>
      </c>
      <c r="F379" s="25"/>
      <c r="G379" s="184">
        <f>SUM(G380:G381)</f>
        <v>700</v>
      </c>
      <c r="H379" s="184">
        <f>SUM(H380:H381)</f>
        <v>2337.5299999999997</v>
      </c>
      <c r="I379" s="25"/>
      <c r="J379" s="181">
        <f t="shared" si="31"/>
        <v>780</v>
      </c>
      <c r="K379" s="25"/>
      <c r="L379" s="184">
        <f>SUM(L380:L381)</f>
        <v>700</v>
      </c>
      <c r="M379" s="184">
        <f>SUM(M380:M381)</f>
        <v>80</v>
      </c>
      <c r="N379" s="25"/>
      <c r="O379" s="181">
        <f t="shared" si="32"/>
        <v>780</v>
      </c>
      <c r="P379" s="25"/>
      <c r="Q379" s="184">
        <f>SUM(Q380:Q381)</f>
        <v>700</v>
      </c>
      <c r="R379" s="184">
        <f>SUM(R380:R381)</f>
        <v>80</v>
      </c>
      <c r="S379" s="25"/>
      <c r="T379" s="25">
        <f t="shared" si="27"/>
        <v>25.678758728308861</v>
      </c>
      <c r="U379" s="141"/>
      <c r="V379" s="137"/>
      <c r="W379" s="136"/>
      <c r="Z379" s="116"/>
      <c r="AA379" s="116"/>
      <c r="AC379" s="116"/>
    </row>
    <row r="380" spans="1:29" s="115" customFormat="1" outlineLevel="6" x14ac:dyDescent="0.25">
      <c r="A380" s="229"/>
      <c r="B380" s="146"/>
      <c r="C380" s="204" t="s">
        <v>682</v>
      </c>
      <c r="D380" s="212"/>
      <c r="E380" s="181">
        <f t="shared" si="33"/>
        <v>1200</v>
      </c>
      <c r="F380" s="25"/>
      <c r="G380" s="25">
        <v>700</v>
      </c>
      <c r="H380" s="25">
        <v>500</v>
      </c>
      <c r="I380" s="25"/>
      <c r="J380" s="181">
        <f t="shared" si="31"/>
        <v>700</v>
      </c>
      <c r="K380" s="25"/>
      <c r="L380" s="25">
        <v>700</v>
      </c>
      <c r="M380" s="25">
        <v>0</v>
      </c>
      <c r="N380" s="25"/>
      <c r="O380" s="181">
        <f t="shared" si="32"/>
        <v>700</v>
      </c>
      <c r="P380" s="25"/>
      <c r="Q380" s="25">
        <v>700</v>
      </c>
      <c r="R380" s="25">
        <v>0</v>
      </c>
      <c r="S380" s="25"/>
      <c r="T380" s="25">
        <f t="shared" si="27"/>
        <v>58.333333333333336</v>
      </c>
      <c r="U380" s="141"/>
      <c r="V380" s="137"/>
      <c r="W380" s="136"/>
      <c r="Z380" s="116"/>
      <c r="AA380" s="116"/>
      <c r="AC380" s="116"/>
    </row>
    <row r="381" spans="1:29" s="115" customFormat="1" outlineLevel="6" x14ac:dyDescent="0.25">
      <c r="A381" s="228"/>
      <c r="B381" s="146"/>
      <c r="C381" s="204" t="s">
        <v>836</v>
      </c>
      <c r="D381" s="213"/>
      <c r="E381" s="181">
        <f t="shared" si="33"/>
        <v>1837.53</v>
      </c>
      <c r="F381" s="25"/>
      <c r="G381" s="25"/>
      <c r="H381" s="25">
        <v>1837.53</v>
      </c>
      <c r="I381" s="25"/>
      <c r="J381" s="181">
        <f t="shared" si="31"/>
        <v>80</v>
      </c>
      <c r="K381" s="25"/>
      <c r="L381" s="25"/>
      <c r="M381" s="25">
        <v>80</v>
      </c>
      <c r="N381" s="25"/>
      <c r="O381" s="181">
        <f t="shared" si="32"/>
        <v>80</v>
      </c>
      <c r="P381" s="25"/>
      <c r="Q381" s="25"/>
      <c r="R381" s="25">
        <v>80</v>
      </c>
      <c r="S381" s="25"/>
      <c r="T381" s="25">
        <f t="shared" si="27"/>
        <v>4.353670416265313</v>
      </c>
      <c r="U381" s="141"/>
      <c r="V381" s="137"/>
      <c r="W381" s="136"/>
      <c r="Z381" s="116"/>
      <c r="AA381" s="116"/>
      <c r="AC381" s="116"/>
    </row>
    <row r="382" spans="1:29" s="115" customFormat="1" outlineLevel="5" x14ac:dyDescent="0.25">
      <c r="A382" s="227" t="s">
        <v>851</v>
      </c>
      <c r="B382" s="223" t="s">
        <v>805</v>
      </c>
      <c r="C382" s="224"/>
      <c r="D382" s="211" t="s">
        <v>805</v>
      </c>
      <c r="E382" s="181">
        <f t="shared" si="33"/>
        <v>1953.83</v>
      </c>
      <c r="F382" s="25"/>
      <c r="G382" s="184">
        <f>SUM(G383:G386)</f>
        <v>1122.79</v>
      </c>
      <c r="H382" s="184">
        <f>SUM(H383:H386)</f>
        <v>831.04</v>
      </c>
      <c r="I382" s="25"/>
      <c r="J382" s="181">
        <f t="shared" si="31"/>
        <v>1383.83</v>
      </c>
      <c r="K382" s="25"/>
      <c r="L382" s="184">
        <f>SUM(L383:L386)</f>
        <v>1122.79</v>
      </c>
      <c r="M382" s="184">
        <f>SUM(M383:M386)</f>
        <v>261.04000000000002</v>
      </c>
      <c r="N382" s="25"/>
      <c r="O382" s="181">
        <f t="shared" si="32"/>
        <v>1383.83</v>
      </c>
      <c r="P382" s="25"/>
      <c r="Q382" s="184">
        <f>SUM(Q383:Q386)</f>
        <v>1122.79</v>
      </c>
      <c r="R382" s="184">
        <f>SUM(R383:R386)</f>
        <v>261.04000000000002</v>
      </c>
      <c r="S382" s="25"/>
      <c r="T382" s="25">
        <f t="shared" si="27"/>
        <v>70.826530455566754</v>
      </c>
      <c r="U382" s="141"/>
      <c r="V382" s="137"/>
      <c r="W382" s="136"/>
      <c r="Z382" s="116"/>
      <c r="AA382" s="116"/>
      <c r="AC382" s="116"/>
    </row>
    <row r="383" spans="1:29" s="115" customFormat="1" outlineLevel="6" x14ac:dyDescent="0.25">
      <c r="A383" s="229"/>
      <c r="B383" s="146"/>
      <c r="C383" s="204" t="s">
        <v>682</v>
      </c>
      <c r="D383" s="212"/>
      <c r="E383" s="181">
        <f t="shared" si="33"/>
        <v>1200</v>
      </c>
      <c r="F383" s="25"/>
      <c r="G383" s="25">
        <v>700</v>
      </c>
      <c r="H383" s="25">
        <v>500</v>
      </c>
      <c r="I383" s="25"/>
      <c r="J383" s="181">
        <f t="shared" si="31"/>
        <v>700</v>
      </c>
      <c r="K383" s="25"/>
      <c r="L383" s="25">
        <v>700</v>
      </c>
      <c r="M383" s="25"/>
      <c r="N383" s="25"/>
      <c r="O383" s="181">
        <f t="shared" si="32"/>
        <v>700</v>
      </c>
      <c r="P383" s="25"/>
      <c r="Q383" s="25">
        <v>700</v>
      </c>
      <c r="R383" s="25"/>
      <c r="S383" s="25"/>
      <c r="T383" s="25">
        <f t="shared" si="27"/>
        <v>58.333333333333336</v>
      </c>
      <c r="U383" s="141"/>
      <c r="V383" s="137"/>
      <c r="W383" s="136"/>
      <c r="Z383" s="116"/>
      <c r="AA383" s="116"/>
      <c r="AC383" s="116"/>
    </row>
    <row r="384" spans="1:29" s="115" customFormat="1" outlineLevel="6" x14ac:dyDescent="0.25">
      <c r="A384" s="229"/>
      <c r="B384" s="146"/>
      <c r="C384" s="204" t="s">
        <v>806</v>
      </c>
      <c r="D384" s="212"/>
      <c r="E384" s="181">
        <f t="shared" si="33"/>
        <v>389.03</v>
      </c>
      <c r="F384" s="25"/>
      <c r="G384" s="25">
        <v>215.79</v>
      </c>
      <c r="H384" s="25">
        <v>173.24</v>
      </c>
      <c r="I384" s="25"/>
      <c r="J384" s="181">
        <f t="shared" si="31"/>
        <v>389.03</v>
      </c>
      <c r="K384" s="25"/>
      <c r="L384" s="25">
        <v>215.79</v>
      </c>
      <c r="M384" s="25">
        <v>173.24</v>
      </c>
      <c r="N384" s="25"/>
      <c r="O384" s="181">
        <f t="shared" si="32"/>
        <v>389.03</v>
      </c>
      <c r="P384" s="25"/>
      <c r="Q384" s="25">
        <v>215.79</v>
      </c>
      <c r="R384" s="25">
        <v>173.24</v>
      </c>
      <c r="S384" s="25"/>
      <c r="T384" s="25">
        <f t="shared" si="27"/>
        <v>100</v>
      </c>
      <c r="U384" s="141"/>
      <c r="V384" s="137"/>
      <c r="W384" s="136"/>
      <c r="Z384" s="116"/>
      <c r="AA384" s="116"/>
      <c r="AC384" s="116"/>
    </row>
    <row r="385" spans="1:29" s="115" customFormat="1" outlineLevel="6" x14ac:dyDescent="0.25">
      <c r="A385" s="229"/>
      <c r="B385" s="146"/>
      <c r="C385" s="204" t="s">
        <v>795</v>
      </c>
      <c r="D385" s="212"/>
      <c r="E385" s="181">
        <f t="shared" si="33"/>
        <v>70</v>
      </c>
      <c r="F385" s="25"/>
      <c r="G385" s="25"/>
      <c r="H385" s="25">
        <v>70</v>
      </c>
      <c r="I385" s="25"/>
      <c r="J385" s="181">
        <f t="shared" si="31"/>
        <v>0</v>
      </c>
      <c r="K385" s="25"/>
      <c r="L385" s="25"/>
      <c r="M385" s="25">
        <v>0</v>
      </c>
      <c r="N385" s="25"/>
      <c r="O385" s="181">
        <f t="shared" si="32"/>
        <v>0</v>
      </c>
      <c r="P385" s="25"/>
      <c r="Q385" s="25"/>
      <c r="R385" s="25">
        <v>0</v>
      </c>
      <c r="S385" s="25"/>
      <c r="T385" s="25">
        <f t="shared" si="27"/>
        <v>0</v>
      </c>
      <c r="U385" s="141"/>
      <c r="V385" s="137"/>
      <c r="W385" s="136"/>
      <c r="Z385" s="116"/>
      <c r="AA385" s="116"/>
      <c r="AC385" s="116"/>
    </row>
    <row r="386" spans="1:29" s="115" customFormat="1" outlineLevel="6" x14ac:dyDescent="0.25">
      <c r="A386" s="228"/>
      <c r="B386" s="146"/>
      <c r="C386" s="204" t="s">
        <v>705</v>
      </c>
      <c r="D386" s="213"/>
      <c r="E386" s="181">
        <f t="shared" si="33"/>
        <v>294.8</v>
      </c>
      <c r="F386" s="25"/>
      <c r="G386" s="25">
        <v>207</v>
      </c>
      <c r="H386" s="25">
        <v>87.8</v>
      </c>
      <c r="I386" s="25"/>
      <c r="J386" s="181">
        <f t="shared" si="31"/>
        <v>294.8</v>
      </c>
      <c r="K386" s="25"/>
      <c r="L386" s="25">
        <v>207</v>
      </c>
      <c r="M386" s="25">
        <v>87.8</v>
      </c>
      <c r="N386" s="25"/>
      <c r="O386" s="181">
        <f t="shared" si="32"/>
        <v>294.8</v>
      </c>
      <c r="P386" s="25"/>
      <c r="Q386" s="25">
        <v>207</v>
      </c>
      <c r="R386" s="25">
        <v>87.8</v>
      </c>
      <c r="S386" s="25"/>
      <c r="T386" s="25">
        <f t="shared" si="27"/>
        <v>100</v>
      </c>
      <c r="U386" s="141"/>
      <c r="V386" s="137"/>
      <c r="W386" s="136"/>
      <c r="Z386" s="116"/>
      <c r="AA386" s="116"/>
      <c r="AC386" s="116"/>
    </row>
    <row r="387" spans="1:29" s="115" customFormat="1" outlineLevel="5" x14ac:dyDescent="0.25">
      <c r="A387" s="227" t="s">
        <v>852</v>
      </c>
      <c r="B387" s="223" t="s">
        <v>807</v>
      </c>
      <c r="C387" s="224"/>
      <c r="D387" s="211" t="s">
        <v>807</v>
      </c>
      <c r="E387" s="181">
        <f t="shared" si="33"/>
        <v>2629.48</v>
      </c>
      <c r="F387" s="25"/>
      <c r="G387" s="184"/>
      <c r="H387" s="184">
        <f>SUM(H388:H396)</f>
        <v>2629.48</v>
      </c>
      <c r="I387" s="25"/>
      <c r="J387" s="181">
        <f t="shared" si="31"/>
        <v>2629.48</v>
      </c>
      <c r="K387" s="25"/>
      <c r="L387" s="184"/>
      <c r="M387" s="184">
        <f>SUM(M388:M396)</f>
        <v>2629.48</v>
      </c>
      <c r="N387" s="25"/>
      <c r="O387" s="181">
        <f t="shared" si="32"/>
        <v>2629.48</v>
      </c>
      <c r="P387" s="25"/>
      <c r="Q387" s="184"/>
      <c r="R387" s="184">
        <f>SUM(R388:R396)</f>
        <v>2629.48</v>
      </c>
      <c r="S387" s="25"/>
      <c r="T387" s="25">
        <f t="shared" si="27"/>
        <v>100</v>
      </c>
      <c r="U387" s="141"/>
      <c r="V387" s="137"/>
      <c r="W387" s="136"/>
      <c r="Z387" s="116"/>
      <c r="AA387" s="116"/>
      <c r="AC387" s="116"/>
    </row>
    <row r="388" spans="1:29" s="115" customFormat="1" outlineLevel="6" x14ac:dyDescent="0.25">
      <c r="A388" s="229"/>
      <c r="B388" s="159"/>
      <c r="C388" s="206" t="s">
        <v>808</v>
      </c>
      <c r="D388" s="212"/>
      <c r="E388" s="181">
        <f t="shared" si="33"/>
        <v>500</v>
      </c>
      <c r="F388" s="25"/>
      <c r="G388" s="25"/>
      <c r="H388" s="25">
        <v>500</v>
      </c>
      <c r="I388" s="25"/>
      <c r="J388" s="181">
        <f t="shared" si="31"/>
        <v>500</v>
      </c>
      <c r="K388" s="25"/>
      <c r="L388" s="25"/>
      <c r="M388" s="25">
        <v>500</v>
      </c>
      <c r="N388" s="25"/>
      <c r="O388" s="181">
        <f t="shared" si="32"/>
        <v>500</v>
      </c>
      <c r="P388" s="25"/>
      <c r="Q388" s="25"/>
      <c r="R388" s="25">
        <v>500</v>
      </c>
      <c r="S388" s="25"/>
      <c r="T388" s="25">
        <f t="shared" si="27"/>
        <v>100</v>
      </c>
      <c r="U388" s="141"/>
      <c r="V388" s="137"/>
      <c r="W388" s="136"/>
      <c r="Z388" s="116"/>
      <c r="AA388" s="116"/>
      <c r="AC388" s="116"/>
    </row>
    <row r="389" spans="1:29" s="115" customFormat="1" outlineLevel="6" x14ac:dyDescent="0.25">
      <c r="A389" s="229"/>
      <c r="B389" s="146"/>
      <c r="C389" s="204" t="s">
        <v>837</v>
      </c>
      <c r="D389" s="212"/>
      <c r="E389" s="181">
        <f t="shared" si="33"/>
        <v>470.68</v>
      </c>
      <c r="F389" s="25"/>
      <c r="G389" s="25"/>
      <c r="H389" s="25">
        <v>470.68</v>
      </c>
      <c r="I389" s="25"/>
      <c r="J389" s="181">
        <f t="shared" si="31"/>
        <v>470.68</v>
      </c>
      <c r="K389" s="25"/>
      <c r="L389" s="25"/>
      <c r="M389" s="25">
        <v>470.68</v>
      </c>
      <c r="N389" s="25"/>
      <c r="O389" s="181">
        <f t="shared" si="32"/>
        <v>470.68</v>
      </c>
      <c r="P389" s="25"/>
      <c r="Q389" s="25"/>
      <c r="R389" s="25">
        <v>470.68</v>
      </c>
      <c r="S389" s="25"/>
      <c r="T389" s="25">
        <f t="shared" si="27"/>
        <v>100</v>
      </c>
      <c r="U389" s="141"/>
      <c r="V389" s="137"/>
      <c r="W389" s="136"/>
      <c r="Z389" s="116"/>
      <c r="AA389" s="116"/>
      <c r="AC389" s="116"/>
    </row>
    <row r="390" spans="1:29" s="115" customFormat="1" outlineLevel="6" x14ac:dyDescent="0.25">
      <c r="A390" s="229"/>
      <c r="B390" s="146"/>
      <c r="C390" s="204" t="s">
        <v>809</v>
      </c>
      <c r="D390" s="212"/>
      <c r="E390" s="181">
        <f t="shared" si="33"/>
        <v>45.2</v>
      </c>
      <c r="F390" s="25"/>
      <c r="G390" s="25"/>
      <c r="H390" s="25">
        <v>45.2</v>
      </c>
      <c r="I390" s="25"/>
      <c r="J390" s="181">
        <f t="shared" si="31"/>
        <v>45.2</v>
      </c>
      <c r="K390" s="25"/>
      <c r="L390" s="25"/>
      <c r="M390" s="25">
        <v>45.2</v>
      </c>
      <c r="N390" s="25"/>
      <c r="O390" s="181">
        <f t="shared" si="32"/>
        <v>45.2</v>
      </c>
      <c r="P390" s="25"/>
      <c r="Q390" s="25"/>
      <c r="R390" s="25">
        <v>45.2</v>
      </c>
      <c r="S390" s="25"/>
      <c r="T390" s="25">
        <f t="shared" si="27"/>
        <v>100</v>
      </c>
      <c r="U390" s="141"/>
      <c r="V390" s="137"/>
      <c r="W390" s="136"/>
      <c r="Z390" s="116"/>
      <c r="AA390" s="116"/>
      <c r="AC390" s="116"/>
    </row>
    <row r="391" spans="1:29" s="115" customFormat="1" outlineLevel="6" x14ac:dyDescent="0.25">
      <c r="A391" s="229"/>
      <c r="B391" s="159"/>
      <c r="C391" s="206" t="s">
        <v>838</v>
      </c>
      <c r="D391" s="212"/>
      <c r="E391" s="181">
        <f t="shared" si="33"/>
        <v>517</v>
      </c>
      <c r="F391" s="25"/>
      <c r="G391" s="25"/>
      <c r="H391" s="25">
        <v>517</v>
      </c>
      <c r="I391" s="25"/>
      <c r="J391" s="181">
        <f t="shared" si="31"/>
        <v>517</v>
      </c>
      <c r="K391" s="25"/>
      <c r="L391" s="25"/>
      <c r="M391" s="25">
        <v>517</v>
      </c>
      <c r="N391" s="25"/>
      <c r="O391" s="181">
        <f t="shared" si="32"/>
        <v>517</v>
      </c>
      <c r="P391" s="25"/>
      <c r="Q391" s="25"/>
      <c r="R391" s="25">
        <v>517</v>
      </c>
      <c r="S391" s="25"/>
      <c r="T391" s="25">
        <f t="shared" si="27"/>
        <v>100</v>
      </c>
      <c r="U391" s="141"/>
      <c r="V391" s="137"/>
      <c r="W391" s="136"/>
      <c r="Z391" s="116"/>
      <c r="AA391" s="116"/>
      <c r="AC391" s="116"/>
    </row>
    <row r="392" spans="1:29" s="115" customFormat="1" outlineLevel="6" x14ac:dyDescent="0.25">
      <c r="A392" s="229"/>
      <c r="B392" s="146"/>
      <c r="C392" s="204" t="s">
        <v>810</v>
      </c>
      <c r="D392" s="212"/>
      <c r="E392" s="181">
        <f t="shared" si="33"/>
        <v>25</v>
      </c>
      <c r="F392" s="25"/>
      <c r="G392" s="25"/>
      <c r="H392" s="25">
        <v>25</v>
      </c>
      <c r="I392" s="25"/>
      <c r="J392" s="181">
        <f t="shared" si="31"/>
        <v>25</v>
      </c>
      <c r="K392" s="25"/>
      <c r="L392" s="25"/>
      <c r="M392" s="25">
        <v>25</v>
      </c>
      <c r="N392" s="25"/>
      <c r="O392" s="181">
        <f t="shared" si="32"/>
        <v>25</v>
      </c>
      <c r="P392" s="25"/>
      <c r="Q392" s="25"/>
      <c r="R392" s="25">
        <v>25</v>
      </c>
      <c r="S392" s="25"/>
      <c r="T392" s="25">
        <f t="shared" si="27"/>
        <v>100</v>
      </c>
      <c r="U392" s="141"/>
      <c r="V392" s="137"/>
      <c r="W392" s="136"/>
      <c r="Z392" s="116"/>
      <c r="AA392" s="116"/>
      <c r="AC392" s="116"/>
    </row>
    <row r="393" spans="1:29" s="115" customFormat="1" outlineLevel="6" x14ac:dyDescent="0.25">
      <c r="A393" s="229"/>
      <c r="B393" s="146"/>
      <c r="C393" s="204" t="s">
        <v>811</v>
      </c>
      <c r="D393" s="212"/>
      <c r="E393" s="181">
        <f t="shared" si="33"/>
        <v>250</v>
      </c>
      <c r="F393" s="25"/>
      <c r="G393" s="25"/>
      <c r="H393" s="25">
        <v>250</v>
      </c>
      <c r="I393" s="25"/>
      <c r="J393" s="181">
        <f t="shared" si="31"/>
        <v>250</v>
      </c>
      <c r="K393" s="25"/>
      <c r="L393" s="25"/>
      <c r="M393" s="25">
        <v>250</v>
      </c>
      <c r="N393" s="25"/>
      <c r="O393" s="181">
        <f t="shared" si="32"/>
        <v>250</v>
      </c>
      <c r="P393" s="25"/>
      <c r="Q393" s="25"/>
      <c r="R393" s="25">
        <v>250</v>
      </c>
      <c r="S393" s="25"/>
      <c r="T393" s="25">
        <f t="shared" si="27"/>
        <v>100</v>
      </c>
      <c r="U393" s="141"/>
      <c r="V393" s="137"/>
      <c r="W393" s="136"/>
      <c r="Z393" s="116"/>
      <c r="AA393" s="116"/>
      <c r="AC393" s="116"/>
    </row>
    <row r="394" spans="1:29" s="115" customFormat="1" outlineLevel="6" x14ac:dyDescent="0.25">
      <c r="A394" s="229"/>
      <c r="B394" s="146"/>
      <c r="C394" s="204" t="s">
        <v>812</v>
      </c>
      <c r="D394" s="212"/>
      <c r="E394" s="181">
        <f t="shared" si="33"/>
        <v>180</v>
      </c>
      <c r="F394" s="25"/>
      <c r="G394" s="25"/>
      <c r="H394" s="25">
        <v>180</v>
      </c>
      <c r="I394" s="25"/>
      <c r="J394" s="181">
        <f t="shared" si="31"/>
        <v>180</v>
      </c>
      <c r="K394" s="25"/>
      <c r="L394" s="25"/>
      <c r="M394" s="25">
        <v>180</v>
      </c>
      <c r="N394" s="25"/>
      <c r="O394" s="181">
        <f t="shared" si="32"/>
        <v>180</v>
      </c>
      <c r="P394" s="25"/>
      <c r="Q394" s="25"/>
      <c r="R394" s="25">
        <v>180</v>
      </c>
      <c r="S394" s="25"/>
      <c r="T394" s="25">
        <f t="shared" si="27"/>
        <v>100</v>
      </c>
      <c r="U394" s="141"/>
      <c r="V394" s="137"/>
      <c r="W394" s="136"/>
      <c r="Z394" s="116"/>
      <c r="AA394" s="116"/>
      <c r="AC394" s="116"/>
    </row>
    <row r="395" spans="1:29" s="115" customFormat="1" ht="25.5" outlineLevel="6" x14ac:dyDescent="0.25">
      <c r="A395" s="229"/>
      <c r="B395" s="146"/>
      <c r="C395" s="204" t="s">
        <v>839</v>
      </c>
      <c r="D395" s="212"/>
      <c r="E395" s="181">
        <f t="shared" si="33"/>
        <v>46</v>
      </c>
      <c r="F395" s="25"/>
      <c r="G395" s="25"/>
      <c r="H395" s="25">
        <v>46</v>
      </c>
      <c r="I395" s="25"/>
      <c r="J395" s="181">
        <f t="shared" si="31"/>
        <v>46</v>
      </c>
      <c r="K395" s="25"/>
      <c r="L395" s="25"/>
      <c r="M395" s="25">
        <v>46</v>
      </c>
      <c r="N395" s="25"/>
      <c r="O395" s="181">
        <f t="shared" si="32"/>
        <v>46</v>
      </c>
      <c r="P395" s="25"/>
      <c r="Q395" s="25"/>
      <c r="R395" s="25">
        <v>46</v>
      </c>
      <c r="S395" s="25"/>
      <c r="T395" s="25">
        <f t="shared" si="27"/>
        <v>100</v>
      </c>
      <c r="U395" s="141"/>
      <c r="V395" s="137"/>
      <c r="W395" s="136"/>
      <c r="Z395" s="116"/>
      <c r="AA395" s="116"/>
      <c r="AC395" s="116"/>
    </row>
    <row r="396" spans="1:29" s="115" customFormat="1" outlineLevel="6" x14ac:dyDescent="0.25">
      <c r="A396" s="228"/>
      <c r="B396" s="146"/>
      <c r="C396" s="204" t="s">
        <v>705</v>
      </c>
      <c r="D396" s="213"/>
      <c r="E396" s="181">
        <f t="shared" si="33"/>
        <v>595.6</v>
      </c>
      <c r="F396" s="25"/>
      <c r="G396" s="25"/>
      <c r="H396" s="25">
        <v>595.6</v>
      </c>
      <c r="I396" s="25"/>
      <c r="J396" s="181">
        <f t="shared" si="31"/>
        <v>595.6</v>
      </c>
      <c r="K396" s="25"/>
      <c r="L396" s="25"/>
      <c r="M396" s="25">
        <v>595.6</v>
      </c>
      <c r="N396" s="25"/>
      <c r="O396" s="181">
        <f t="shared" si="32"/>
        <v>595.6</v>
      </c>
      <c r="P396" s="25"/>
      <c r="Q396" s="25"/>
      <c r="R396" s="25">
        <v>595.6</v>
      </c>
      <c r="S396" s="25"/>
      <c r="T396" s="25">
        <f t="shared" si="27"/>
        <v>100</v>
      </c>
      <c r="U396" s="141"/>
      <c r="V396" s="137"/>
      <c r="W396" s="136"/>
      <c r="Z396" s="116"/>
      <c r="AA396" s="116"/>
      <c r="AC396" s="116"/>
    </row>
    <row r="397" spans="1:29" s="115" customFormat="1" outlineLevel="5" x14ac:dyDescent="0.25">
      <c r="A397" s="227" t="s">
        <v>853</v>
      </c>
      <c r="B397" s="225" t="s">
        <v>813</v>
      </c>
      <c r="C397" s="226"/>
      <c r="D397" s="211" t="s">
        <v>813</v>
      </c>
      <c r="E397" s="181">
        <f t="shared" si="33"/>
        <v>4669.74</v>
      </c>
      <c r="F397" s="25"/>
      <c r="G397" s="184">
        <f>SUM(G398:G401)</f>
        <v>3120</v>
      </c>
      <c r="H397" s="184">
        <f>SUM(H398:H401)</f>
        <v>1549.74</v>
      </c>
      <c r="I397" s="25"/>
      <c r="J397" s="181">
        <f t="shared" si="31"/>
        <v>3969.74</v>
      </c>
      <c r="K397" s="25"/>
      <c r="L397" s="184">
        <f>SUM(L398:L401)</f>
        <v>3120</v>
      </c>
      <c r="M397" s="184">
        <f>SUM(M398:M401)</f>
        <v>849.74</v>
      </c>
      <c r="N397" s="25"/>
      <c r="O397" s="181">
        <f t="shared" si="32"/>
        <v>3969.74</v>
      </c>
      <c r="P397" s="25"/>
      <c r="Q397" s="184">
        <f>SUM(Q398:Q401)</f>
        <v>3120</v>
      </c>
      <c r="R397" s="184">
        <f>SUM(R398:R401)</f>
        <v>849.74</v>
      </c>
      <c r="S397" s="25"/>
      <c r="T397" s="25">
        <f t="shared" si="27"/>
        <v>85.009872069965354</v>
      </c>
      <c r="U397" s="141"/>
      <c r="V397" s="137"/>
      <c r="W397" s="136"/>
      <c r="Z397" s="116"/>
      <c r="AA397" s="116"/>
      <c r="AC397" s="116"/>
    </row>
    <row r="398" spans="1:29" s="115" customFormat="1" outlineLevel="6" x14ac:dyDescent="0.25">
      <c r="A398" s="229"/>
      <c r="B398" s="146"/>
      <c r="C398" s="204" t="s">
        <v>814</v>
      </c>
      <c r="D398" s="212"/>
      <c r="E398" s="181">
        <f t="shared" si="33"/>
        <v>22</v>
      </c>
      <c r="F398" s="25"/>
      <c r="G398" s="25"/>
      <c r="H398" s="25">
        <v>22</v>
      </c>
      <c r="I398" s="25"/>
      <c r="J398" s="181">
        <f t="shared" si="31"/>
        <v>22</v>
      </c>
      <c r="K398" s="25"/>
      <c r="L398" s="25"/>
      <c r="M398" s="25">
        <v>22</v>
      </c>
      <c r="N398" s="25"/>
      <c r="O398" s="181">
        <f t="shared" si="32"/>
        <v>22</v>
      </c>
      <c r="P398" s="25"/>
      <c r="Q398" s="25"/>
      <c r="R398" s="25">
        <v>22</v>
      </c>
      <c r="S398" s="25"/>
      <c r="T398" s="25">
        <f t="shared" si="27"/>
        <v>100</v>
      </c>
      <c r="U398" s="141"/>
      <c r="V398" s="137"/>
      <c r="W398" s="136"/>
      <c r="Z398" s="116"/>
      <c r="AA398" s="116"/>
      <c r="AC398" s="116"/>
    </row>
    <row r="399" spans="1:29" s="115" customFormat="1" outlineLevel="6" x14ac:dyDescent="0.25">
      <c r="A399" s="229"/>
      <c r="B399" s="146"/>
      <c r="C399" s="204" t="s">
        <v>692</v>
      </c>
      <c r="D399" s="212"/>
      <c r="E399" s="181">
        <f t="shared" si="33"/>
        <v>500</v>
      </c>
      <c r="F399" s="25"/>
      <c r="G399" s="25"/>
      <c r="H399" s="25">
        <v>500</v>
      </c>
      <c r="I399" s="25"/>
      <c r="J399" s="181">
        <f t="shared" si="31"/>
        <v>500</v>
      </c>
      <c r="K399" s="25"/>
      <c r="L399" s="25"/>
      <c r="M399" s="25">
        <v>500</v>
      </c>
      <c r="N399" s="25"/>
      <c r="O399" s="181">
        <f t="shared" si="32"/>
        <v>500</v>
      </c>
      <c r="P399" s="25"/>
      <c r="Q399" s="25"/>
      <c r="R399" s="25">
        <v>500</v>
      </c>
      <c r="S399" s="25"/>
      <c r="T399" s="25">
        <f t="shared" si="27"/>
        <v>100</v>
      </c>
      <c r="U399" s="141"/>
      <c r="V399" s="137"/>
      <c r="W399" s="136"/>
      <c r="Z399" s="116"/>
      <c r="AA399" s="116"/>
      <c r="AC399" s="116"/>
    </row>
    <row r="400" spans="1:29" s="115" customFormat="1" outlineLevel="6" x14ac:dyDescent="0.25">
      <c r="A400" s="229"/>
      <c r="B400" s="146"/>
      <c r="C400" s="204" t="s">
        <v>682</v>
      </c>
      <c r="D400" s="212"/>
      <c r="E400" s="181">
        <f t="shared" si="33"/>
        <v>2200</v>
      </c>
      <c r="F400" s="25"/>
      <c r="G400" s="25">
        <v>1500</v>
      </c>
      <c r="H400" s="25">
        <v>700</v>
      </c>
      <c r="I400" s="25"/>
      <c r="J400" s="181">
        <f t="shared" si="31"/>
        <v>1500</v>
      </c>
      <c r="K400" s="25"/>
      <c r="L400" s="25">
        <v>1500</v>
      </c>
      <c r="M400" s="25">
        <v>0</v>
      </c>
      <c r="N400" s="25"/>
      <c r="O400" s="181">
        <f t="shared" si="32"/>
        <v>1500</v>
      </c>
      <c r="P400" s="25"/>
      <c r="Q400" s="25">
        <v>1500</v>
      </c>
      <c r="R400" s="25">
        <v>0</v>
      </c>
      <c r="S400" s="25"/>
      <c r="T400" s="25">
        <f t="shared" si="27"/>
        <v>68.181818181818173</v>
      </c>
      <c r="U400" s="141"/>
      <c r="V400" s="137"/>
      <c r="W400" s="136"/>
      <c r="Z400" s="116"/>
      <c r="AA400" s="116"/>
      <c r="AC400" s="116"/>
    </row>
    <row r="401" spans="1:29" s="115" customFormat="1" outlineLevel="6" x14ac:dyDescent="0.25">
      <c r="A401" s="228"/>
      <c r="B401" s="174"/>
      <c r="C401" s="205" t="s">
        <v>705</v>
      </c>
      <c r="D401" s="213"/>
      <c r="E401" s="181">
        <f t="shared" si="33"/>
        <v>1947.74</v>
      </c>
      <c r="F401" s="25"/>
      <c r="G401" s="25">
        <v>1620</v>
      </c>
      <c r="H401" s="25">
        <v>327.74</v>
      </c>
      <c r="I401" s="25"/>
      <c r="J401" s="181">
        <f t="shared" si="31"/>
        <v>1947.74</v>
      </c>
      <c r="K401" s="25"/>
      <c r="L401" s="25">
        <v>1620</v>
      </c>
      <c r="M401" s="25">
        <v>327.74</v>
      </c>
      <c r="N401" s="25"/>
      <c r="O401" s="181">
        <f t="shared" si="32"/>
        <v>1947.74</v>
      </c>
      <c r="P401" s="25"/>
      <c r="Q401" s="25">
        <v>1620</v>
      </c>
      <c r="R401" s="25">
        <v>327.74</v>
      </c>
      <c r="S401" s="25"/>
      <c r="T401" s="25">
        <f t="shared" si="27"/>
        <v>100</v>
      </c>
      <c r="U401" s="141"/>
      <c r="V401" s="137"/>
      <c r="W401" s="136"/>
      <c r="Z401" s="116"/>
      <c r="AA401" s="116"/>
      <c r="AC401" s="116"/>
    </row>
    <row r="402" spans="1:29" s="115" customFormat="1" outlineLevel="5" x14ac:dyDescent="0.25">
      <c r="A402" s="227" t="s">
        <v>854</v>
      </c>
      <c r="B402" s="225" t="s">
        <v>815</v>
      </c>
      <c r="C402" s="226"/>
      <c r="D402" s="211" t="s">
        <v>815</v>
      </c>
      <c r="E402" s="181">
        <f t="shared" si="33"/>
        <v>2736.7200000000003</v>
      </c>
      <c r="F402" s="25"/>
      <c r="G402" s="184">
        <f>SUM(G403:G408)</f>
        <v>900</v>
      </c>
      <c r="H402" s="184">
        <f>SUM(H403:H408)</f>
        <v>1836.72</v>
      </c>
      <c r="I402" s="25"/>
      <c r="J402" s="181">
        <f t="shared" si="31"/>
        <v>910</v>
      </c>
      <c r="K402" s="25"/>
      <c r="L402" s="184">
        <f>SUM(L403:L408)</f>
        <v>900</v>
      </c>
      <c r="M402" s="184">
        <f>SUM(M403:M408)</f>
        <v>10</v>
      </c>
      <c r="N402" s="25"/>
      <c r="O402" s="181">
        <f t="shared" si="32"/>
        <v>910</v>
      </c>
      <c r="P402" s="25"/>
      <c r="Q402" s="184">
        <f>SUM(Q403:Q408)</f>
        <v>900</v>
      </c>
      <c r="R402" s="184">
        <f>SUM(R403:R408)</f>
        <v>10</v>
      </c>
      <c r="S402" s="25"/>
      <c r="T402" s="25">
        <f t="shared" si="27"/>
        <v>33.251483527726613</v>
      </c>
      <c r="U402" s="141"/>
      <c r="V402" s="137"/>
      <c r="W402" s="136"/>
      <c r="Z402" s="116"/>
      <c r="AA402" s="116"/>
      <c r="AC402" s="116"/>
    </row>
    <row r="403" spans="1:29" s="115" customFormat="1" outlineLevel="6" x14ac:dyDescent="0.25">
      <c r="A403" s="229"/>
      <c r="B403" s="146"/>
      <c r="C403" s="204" t="s">
        <v>798</v>
      </c>
      <c r="D403" s="212"/>
      <c r="E403" s="181">
        <f t="shared" si="33"/>
        <v>400</v>
      </c>
      <c r="F403" s="25"/>
      <c r="G403" s="25">
        <v>200</v>
      </c>
      <c r="H403" s="25">
        <v>200</v>
      </c>
      <c r="I403" s="25"/>
      <c r="J403" s="181">
        <f t="shared" si="31"/>
        <v>200</v>
      </c>
      <c r="K403" s="25"/>
      <c r="L403" s="25">
        <v>200</v>
      </c>
      <c r="M403" s="25">
        <v>0</v>
      </c>
      <c r="N403" s="25"/>
      <c r="O403" s="181">
        <f t="shared" si="32"/>
        <v>200</v>
      </c>
      <c r="P403" s="25"/>
      <c r="Q403" s="25">
        <v>200</v>
      </c>
      <c r="R403" s="25">
        <v>0</v>
      </c>
      <c r="S403" s="25"/>
      <c r="T403" s="25">
        <f t="shared" si="27"/>
        <v>50</v>
      </c>
      <c r="U403" s="141"/>
      <c r="V403" s="137"/>
      <c r="W403" s="136"/>
      <c r="Z403" s="116"/>
      <c r="AA403" s="116"/>
      <c r="AC403" s="116"/>
    </row>
    <row r="404" spans="1:29" s="115" customFormat="1" outlineLevel="6" x14ac:dyDescent="0.25">
      <c r="A404" s="229"/>
      <c r="B404" s="146"/>
      <c r="C404" s="204" t="s">
        <v>816</v>
      </c>
      <c r="D404" s="212"/>
      <c r="E404" s="181">
        <f t="shared" si="33"/>
        <v>1491.3</v>
      </c>
      <c r="F404" s="25"/>
      <c r="G404" s="25">
        <v>700</v>
      </c>
      <c r="H404" s="25">
        <v>791.3</v>
      </c>
      <c r="I404" s="25"/>
      <c r="J404" s="181">
        <f t="shared" si="31"/>
        <v>700</v>
      </c>
      <c r="K404" s="25"/>
      <c r="L404" s="25">
        <v>700</v>
      </c>
      <c r="M404" s="25">
        <v>0</v>
      </c>
      <c r="N404" s="25"/>
      <c r="O404" s="181">
        <f t="shared" si="32"/>
        <v>700</v>
      </c>
      <c r="P404" s="25"/>
      <c r="Q404" s="25">
        <v>700</v>
      </c>
      <c r="R404" s="25">
        <v>0</v>
      </c>
      <c r="S404" s="25"/>
      <c r="T404" s="25">
        <f t="shared" si="27"/>
        <v>46.938912358345071</v>
      </c>
      <c r="U404" s="141"/>
      <c r="V404" s="137"/>
      <c r="W404" s="136"/>
      <c r="Z404" s="116"/>
      <c r="AA404" s="116"/>
      <c r="AC404" s="116"/>
    </row>
    <row r="405" spans="1:29" s="115" customFormat="1" outlineLevel="6" x14ac:dyDescent="0.25">
      <c r="A405" s="229"/>
      <c r="B405" s="146"/>
      <c r="C405" s="204" t="s">
        <v>814</v>
      </c>
      <c r="D405" s="212"/>
      <c r="E405" s="181">
        <f t="shared" si="33"/>
        <v>39.47</v>
      </c>
      <c r="F405" s="25"/>
      <c r="G405" s="25"/>
      <c r="H405" s="25">
        <v>39.47</v>
      </c>
      <c r="I405" s="25"/>
      <c r="J405" s="181">
        <f t="shared" si="31"/>
        <v>0</v>
      </c>
      <c r="K405" s="25"/>
      <c r="L405" s="25"/>
      <c r="M405" s="25">
        <v>0</v>
      </c>
      <c r="N405" s="25"/>
      <c r="O405" s="181">
        <f t="shared" si="32"/>
        <v>0</v>
      </c>
      <c r="P405" s="25"/>
      <c r="Q405" s="25"/>
      <c r="R405" s="25">
        <v>0</v>
      </c>
      <c r="S405" s="25"/>
      <c r="T405" s="25">
        <f t="shared" si="27"/>
        <v>0</v>
      </c>
      <c r="U405" s="141"/>
      <c r="V405" s="137"/>
      <c r="W405" s="136"/>
      <c r="Z405" s="116"/>
      <c r="AA405" s="116"/>
      <c r="AC405" s="116"/>
    </row>
    <row r="406" spans="1:29" s="115" customFormat="1" outlineLevel="6" x14ac:dyDescent="0.25">
      <c r="A406" s="229"/>
      <c r="B406" s="146"/>
      <c r="C406" s="204" t="s">
        <v>840</v>
      </c>
      <c r="D406" s="212"/>
      <c r="E406" s="181">
        <f t="shared" si="33"/>
        <v>43.76</v>
      </c>
      <c r="F406" s="25"/>
      <c r="G406" s="25"/>
      <c r="H406" s="25">
        <v>43.76</v>
      </c>
      <c r="I406" s="25"/>
      <c r="J406" s="181">
        <f t="shared" si="31"/>
        <v>0</v>
      </c>
      <c r="K406" s="25"/>
      <c r="L406" s="25"/>
      <c r="M406" s="25">
        <v>0</v>
      </c>
      <c r="N406" s="25"/>
      <c r="O406" s="181">
        <f t="shared" si="32"/>
        <v>0</v>
      </c>
      <c r="P406" s="25"/>
      <c r="Q406" s="25"/>
      <c r="R406" s="25">
        <v>0</v>
      </c>
      <c r="S406" s="25"/>
      <c r="T406" s="25">
        <f t="shared" si="27"/>
        <v>0</v>
      </c>
      <c r="U406" s="141"/>
      <c r="V406" s="137"/>
      <c r="W406" s="136"/>
      <c r="Z406" s="116"/>
      <c r="AA406" s="116"/>
      <c r="AC406" s="116"/>
    </row>
    <row r="407" spans="1:29" s="115" customFormat="1" outlineLevel="6" x14ac:dyDescent="0.25">
      <c r="A407" s="229"/>
      <c r="B407" s="146"/>
      <c r="C407" s="204" t="s">
        <v>817</v>
      </c>
      <c r="D407" s="212"/>
      <c r="E407" s="181">
        <f t="shared" si="33"/>
        <v>752.19</v>
      </c>
      <c r="F407" s="25"/>
      <c r="G407" s="25"/>
      <c r="H407" s="25">
        <v>752.19</v>
      </c>
      <c r="I407" s="25"/>
      <c r="J407" s="181">
        <f t="shared" si="31"/>
        <v>0</v>
      </c>
      <c r="K407" s="25"/>
      <c r="L407" s="25"/>
      <c r="M407" s="25">
        <v>0</v>
      </c>
      <c r="N407" s="25"/>
      <c r="O407" s="181">
        <f t="shared" si="32"/>
        <v>0</v>
      </c>
      <c r="P407" s="25"/>
      <c r="Q407" s="25"/>
      <c r="R407" s="25">
        <v>0</v>
      </c>
      <c r="S407" s="25"/>
      <c r="T407" s="25">
        <f t="shared" si="27"/>
        <v>0</v>
      </c>
      <c r="U407" s="141"/>
      <c r="V407" s="137"/>
      <c r="W407" s="136"/>
      <c r="Z407" s="116"/>
      <c r="AA407" s="116"/>
      <c r="AC407" s="116"/>
    </row>
    <row r="408" spans="1:29" s="115" customFormat="1" outlineLevel="6" x14ac:dyDescent="0.25">
      <c r="A408" s="228"/>
      <c r="B408" s="146"/>
      <c r="C408" s="204" t="s">
        <v>705</v>
      </c>
      <c r="D408" s="213"/>
      <c r="E408" s="181">
        <f t="shared" si="33"/>
        <v>10</v>
      </c>
      <c r="F408" s="25"/>
      <c r="G408" s="25"/>
      <c r="H408" s="25">
        <v>10</v>
      </c>
      <c r="I408" s="25"/>
      <c r="J408" s="181">
        <f t="shared" si="31"/>
        <v>10</v>
      </c>
      <c r="K408" s="25"/>
      <c r="L408" s="25"/>
      <c r="M408" s="25">
        <v>10</v>
      </c>
      <c r="N408" s="25"/>
      <c r="O408" s="181">
        <f t="shared" si="32"/>
        <v>10</v>
      </c>
      <c r="P408" s="25"/>
      <c r="Q408" s="25"/>
      <c r="R408" s="25">
        <v>10</v>
      </c>
      <c r="S408" s="25"/>
      <c r="T408" s="25">
        <f t="shared" si="27"/>
        <v>100</v>
      </c>
      <c r="U408" s="141"/>
      <c r="V408" s="137"/>
      <c r="W408" s="136"/>
      <c r="Z408" s="116"/>
      <c r="AA408" s="116"/>
      <c r="AC408" s="116"/>
    </row>
    <row r="409" spans="1:29" s="115" customFormat="1" outlineLevel="5" x14ac:dyDescent="0.25">
      <c r="A409" s="227" t="s">
        <v>855</v>
      </c>
      <c r="B409" s="225" t="s">
        <v>818</v>
      </c>
      <c r="C409" s="226"/>
      <c r="D409" s="211" t="s">
        <v>818</v>
      </c>
      <c r="E409" s="181">
        <f t="shared" si="33"/>
        <v>2710</v>
      </c>
      <c r="F409" s="25"/>
      <c r="G409" s="184">
        <f>SUM(G410:G414)</f>
        <v>1233</v>
      </c>
      <c r="H409" s="184">
        <f>SUM(H410:H414)</f>
        <v>1477</v>
      </c>
      <c r="I409" s="25"/>
      <c r="J409" s="181">
        <f t="shared" si="31"/>
        <v>2560</v>
      </c>
      <c r="K409" s="25"/>
      <c r="L409" s="184">
        <f>SUM(L410:L414)</f>
        <v>1233</v>
      </c>
      <c r="M409" s="184">
        <f>SUM(M410:M414)</f>
        <v>1327</v>
      </c>
      <c r="N409" s="25"/>
      <c r="O409" s="181">
        <f t="shared" si="32"/>
        <v>2560</v>
      </c>
      <c r="P409" s="25"/>
      <c r="Q409" s="184">
        <f>SUM(Q410:Q414)</f>
        <v>1233</v>
      </c>
      <c r="R409" s="184">
        <f>SUM(R410:R414)</f>
        <v>1327</v>
      </c>
      <c r="S409" s="25"/>
      <c r="T409" s="25">
        <f t="shared" si="27"/>
        <v>94.464944649446494</v>
      </c>
      <c r="U409" s="141"/>
      <c r="V409" s="137"/>
      <c r="W409" s="136"/>
      <c r="Z409" s="116"/>
      <c r="AA409" s="116"/>
      <c r="AC409" s="116"/>
    </row>
    <row r="410" spans="1:29" s="115" customFormat="1" outlineLevel="6" x14ac:dyDescent="0.25">
      <c r="A410" s="229"/>
      <c r="B410" s="146"/>
      <c r="C410" s="204" t="s">
        <v>692</v>
      </c>
      <c r="D410" s="212"/>
      <c r="E410" s="181">
        <f t="shared" si="33"/>
        <v>400</v>
      </c>
      <c r="F410" s="25"/>
      <c r="G410" s="25"/>
      <c r="H410" s="25">
        <v>400</v>
      </c>
      <c r="I410" s="25"/>
      <c r="J410" s="181">
        <f t="shared" si="31"/>
        <v>400</v>
      </c>
      <c r="K410" s="25"/>
      <c r="L410" s="25"/>
      <c r="M410" s="25">
        <v>400</v>
      </c>
      <c r="N410" s="25"/>
      <c r="O410" s="181">
        <f t="shared" si="32"/>
        <v>400</v>
      </c>
      <c r="P410" s="25"/>
      <c r="Q410" s="25"/>
      <c r="R410" s="25">
        <v>400</v>
      </c>
      <c r="S410" s="25"/>
      <c r="T410" s="25">
        <f t="shared" si="27"/>
        <v>100</v>
      </c>
      <c r="U410" s="141"/>
      <c r="V410" s="137"/>
      <c r="W410" s="136"/>
      <c r="Z410" s="116"/>
      <c r="AA410" s="116"/>
      <c r="AC410" s="116"/>
    </row>
    <row r="411" spans="1:29" s="115" customFormat="1" outlineLevel="6" x14ac:dyDescent="0.25">
      <c r="A411" s="229"/>
      <c r="B411" s="146"/>
      <c r="C411" s="204" t="s">
        <v>819</v>
      </c>
      <c r="D411" s="212"/>
      <c r="E411" s="181">
        <f t="shared" si="33"/>
        <v>100</v>
      </c>
      <c r="F411" s="25"/>
      <c r="G411" s="25"/>
      <c r="H411" s="25">
        <v>100</v>
      </c>
      <c r="I411" s="25"/>
      <c r="J411" s="181">
        <f t="shared" si="31"/>
        <v>100</v>
      </c>
      <c r="K411" s="25"/>
      <c r="L411" s="25"/>
      <c r="M411" s="25">
        <v>100</v>
      </c>
      <c r="N411" s="25"/>
      <c r="O411" s="181">
        <f t="shared" si="32"/>
        <v>100</v>
      </c>
      <c r="P411" s="25"/>
      <c r="Q411" s="25"/>
      <c r="R411" s="25">
        <v>100</v>
      </c>
      <c r="S411" s="25"/>
      <c r="T411" s="25">
        <f t="shared" si="27"/>
        <v>100</v>
      </c>
      <c r="U411" s="141"/>
      <c r="V411" s="137"/>
      <c r="W411" s="136"/>
      <c r="Z411" s="116"/>
      <c r="AA411" s="116"/>
      <c r="AC411" s="116"/>
    </row>
    <row r="412" spans="1:29" s="115" customFormat="1" outlineLevel="6" x14ac:dyDescent="0.25">
      <c r="A412" s="229"/>
      <c r="B412" s="146"/>
      <c r="C412" s="204" t="s">
        <v>836</v>
      </c>
      <c r="D412" s="212"/>
      <c r="E412" s="181">
        <f t="shared" si="33"/>
        <v>800</v>
      </c>
      <c r="F412" s="25"/>
      <c r="G412" s="25"/>
      <c r="H412" s="25">
        <v>800</v>
      </c>
      <c r="I412" s="25"/>
      <c r="J412" s="181">
        <f t="shared" si="31"/>
        <v>650</v>
      </c>
      <c r="K412" s="25"/>
      <c r="L412" s="25"/>
      <c r="M412" s="25">
        <v>650</v>
      </c>
      <c r="N412" s="25"/>
      <c r="O412" s="181">
        <f t="shared" si="32"/>
        <v>650</v>
      </c>
      <c r="P412" s="25"/>
      <c r="Q412" s="25"/>
      <c r="R412" s="25">
        <v>650</v>
      </c>
      <c r="S412" s="25"/>
      <c r="T412" s="25">
        <f t="shared" si="27"/>
        <v>81.25</v>
      </c>
      <c r="U412" s="141"/>
      <c r="V412" s="137"/>
      <c r="W412" s="136"/>
      <c r="Z412" s="116"/>
      <c r="AA412" s="116"/>
      <c r="AC412" s="116"/>
    </row>
    <row r="413" spans="1:29" s="115" customFormat="1" outlineLevel="6" x14ac:dyDescent="0.25">
      <c r="A413" s="229"/>
      <c r="B413" s="146"/>
      <c r="C413" s="204" t="s">
        <v>814</v>
      </c>
      <c r="D413" s="212"/>
      <c r="E413" s="181">
        <f t="shared" si="33"/>
        <v>40</v>
      </c>
      <c r="F413" s="25"/>
      <c r="G413" s="25"/>
      <c r="H413" s="25">
        <v>40</v>
      </c>
      <c r="I413" s="25"/>
      <c r="J413" s="181">
        <f t="shared" si="31"/>
        <v>40</v>
      </c>
      <c r="K413" s="25"/>
      <c r="L413" s="25"/>
      <c r="M413" s="25">
        <v>40</v>
      </c>
      <c r="N413" s="25"/>
      <c r="O413" s="181">
        <f t="shared" si="32"/>
        <v>40</v>
      </c>
      <c r="P413" s="25"/>
      <c r="Q413" s="25"/>
      <c r="R413" s="25">
        <v>40</v>
      </c>
      <c r="S413" s="25"/>
      <c r="T413" s="25">
        <f t="shared" si="27"/>
        <v>100</v>
      </c>
      <c r="U413" s="141"/>
      <c r="V413" s="137"/>
      <c r="W413" s="136"/>
      <c r="Z413" s="116"/>
      <c r="AA413" s="116"/>
      <c r="AC413" s="116"/>
    </row>
    <row r="414" spans="1:29" s="115" customFormat="1" outlineLevel="6" x14ac:dyDescent="0.25">
      <c r="A414" s="228"/>
      <c r="B414" s="146"/>
      <c r="C414" s="204" t="s">
        <v>705</v>
      </c>
      <c r="D414" s="213"/>
      <c r="E414" s="181">
        <f t="shared" si="33"/>
        <v>1370</v>
      </c>
      <c r="F414" s="25"/>
      <c r="G414" s="25">
        <v>1233</v>
      </c>
      <c r="H414" s="25">
        <v>137</v>
      </c>
      <c r="I414" s="25"/>
      <c r="J414" s="181">
        <f t="shared" si="31"/>
        <v>1370</v>
      </c>
      <c r="K414" s="25"/>
      <c r="L414" s="25">
        <v>1233</v>
      </c>
      <c r="M414" s="25">
        <v>137</v>
      </c>
      <c r="N414" s="25"/>
      <c r="O414" s="181">
        <f t="shared" si="32"/>
        <v>1370</v>
      </c>
      <c r="P414" s="25"/>
      <c r="Q414" s="25">
        <v>1233</v>
      </c>
      <c r="R414" s="25">
        <v>137</v>
      </c>
      <c r="S414" s="25"/>
      <c r="T414" s="25">
        <f t="shared" si="27"/>
        <v>100</v>
      </c>
      <c r="U414" s="141"/>
      <c r="V414" s="137"/>
      <c r="W414" s="136"/>
      <c r="Z414" s="116"/>
      <c r="AA414" s="116"/>
      <c r="AC414" s="116"/>
    </row>
    <row r="415" spans="1:29" s="115" customFormat="1" outlineLevel="5" x14ac:dyDescent="0.25">
      <c r="A415" s="227" t="s">
        <v>856</v>
      </c>
      <c r="B415" s="223" t="s">
        <v>820</v>
      </c>
      <c r="C415" s="224"/>
      <c r="D415" s="211" t="s">
        <v>820</v>
      </c>
      <c r="E415" s="181">
        <f t="shared" si="33"/>
        <v>1738.25</v>
      </c>
      <c r="F415" s="25"/>
      <c r="G415" s="184">
        <f>SUM(G416:G421)</f>
        <v>821.01</v>
      </c>
      <c r="H415" s="184">
        <f>SUM(H416:H421)</f>
        <v>917.24</v>
      </c>
      <c r="I415" s="25"/>
      <c r="J415" s="181">
        <f t="shared" si="31"/>
        <v>848.92</v>
      </c>
      <c r="K415" s="25"/>
      <c r="L415" s="184">
        <f>SUM(L416:L421)</f>
        <v>821.01</v>
      </c>
      <c r="M415" s="184">
        <f>SUM(M416:M421)</f>
        <v>27.91</v>
      </c>
      <c r="N415" s="25"/>
      <c r="O415" s="181">
        <f t="shared" si="32"/>
        <v>848.92</v>
      </c>
      <c r="P415" s="25"/>
      <c r="Q415" s="184">
        <f>SUM(Q416:Q421)</f>
        <v>821.01</v>
      </c>
      <c r="R415" s="184">
        <f>SUM(R416:R421)</f>
        <v>27.91</v>
      </c>
      <c r="S415" s="25"/>
      <c r="T415" s="25">
        <f t="shared" si="27"/>
        <v>48.837624047173875</v>
      </c>
      <c r="U415" s="141"/>
      <c r="V415" s="137"/>
      <c r="W415" s="136"/>
      <c r="Z415" s="116"/>
      <c r="AA415" s="116"/>
      <c r="AC415" s="116"/>
    </row>
    <row r="416" spans="1:29" s="115" customFormat="1" outlineLevel="7" x14ac:dyDescent="0.25">
      <c r="A416" s="229"/>
      <c r="B416" s="146"/>
      <c r="C416" s="204" t="s">
        <v>821</v>
      </c>
      <c r="D416" s="212"/>
      <c r="E416" s="181">
        <f t="shared" si="33"/>
        <v>178</v>
      </c>
      <c r="F416" s="25"/>
      <c r="G416" s="25"/>
      <c r="H416" s="25">
        <v>178</v>
      </c>
      <c r="I416" s="25"/>
      <c r="J416" s="181">
        <f t="shared" si="31"/>
        <v>0</v>
      </c>
      <c r="K416" s="25"/>
      <c r="L416" s="25"/>
      <c r="M416" s="25">
        <v>0</v>
      </c>
      <c r="N416" s="25"/>
      <c r="O416" s="181">
        <f t="shared" si="32"/>
        <v>0</v>
      </c>
      <c r="P416" s="25"/>
      <c r="Q416" s="25"/>
      <c r="R416" s="25">
        <v>0</v>
      </c>
      <c r="S416" s="25"/>
      <c r="T416" s="25">
        <f t="shared" ref="T416:T439" si="34">O416/E416*100</f>
        <v>0</v>
      </c>
      <c r="U416" s="141"/>
      <c r="V416" s="137"/>
      <c r="W416" s="136"/>
      <c r="Z416" s="116"/>
      <c r="AA416" s="116"/>
      <c r="AC416" s="116"/>
    </row>
    <row r="417" spans="1:29" s="115" customFormat="1" outlineLevel="7" x14ac:dyDescent="0.25">
      <c r="A417" s="229"/>
      <c r="B417" s="159"/>
      <c r="C417" s="206" t="s">
        <v>841</v>
      </c>
      <c r="D417" s="212"/>
      <c r="E417" s="181">
        <f t="shared" si="33"/>
        <v>35</v>
      </c>
      <c r="F417" s="25"/>
      <c r="G417" s="25"/>
      <c r="H417" s="25">
        <v>35</v>
      </c>
      <c r="I417" s="25"/>
      <c r="J417" s="181">
        <f t="shared" si="31"/>
        <v>0</v>
      </c>
      <c r="K417" s="25"/>
      <c r="L417" s="25"/>
      <c r="M417" s="25">
        <v>0</v>
      </c>
      <c r="N417" s="25"/>
      <c r="O417" s="181">
        <f t="shared" si="32"/>
        <v>0</v>
      </c>
      <c r="P417" s="25"/>
      <c r="Q417" s="25"/>
      <c r="R417" s="25">
        <v>0</v>
      </c>
      <c r="S417" s="25"/>
      <c r="T417" s="25">
        <f t="shared" si="34"/>
        <v>0</v>
      </c>
      <c r="U417" s="141"/>
      <c r="V417" s="137"/>
      <c r="W417" s="136"/>
      <c r="Z417" s="116"/>
      <c r="AA417" s="116"/>
      <c r="AC417" s="116"/>
    </row>
    <row r="418" spans="1:29" s="115" customFormat="1" outlineLevel="7" x14ac:dyDescent="0.25">
      <c r="A418" s="229"/>
      <c r="B418" s="146"/>
      <c r="C418" s="204" t="s">
        <v>822</v>
      </c>
      <c r="D418" s="212"/>
      <c r="E418" s="181">
        <f t="shared" si="33"/>
        <v>1141.01</v>
      </c>
      <c r="F418" s="25"/>
      <c r="G418" s="25">
        <v>641.01</v>
      </c>
      <c r="H418" s="25">
        <v>500</v>
      </c>
      <c r="I418" s="25"/>
      <c r="J418" s="181">
        <f t="shared" si="31"/>
        <v>641.01</v>
      </c>
      <c r="K418" s="25"/>
      <c r="L418" s="25">
        <v>641.01</v>
      </c>
      <c r="M418" s="25">
        <v>0</v>
      </c>
      <c r="N418" s="25"/>
      <c r="O418" s="181">
        <f t="shared" si="32"/>
        <v>641.01</v>
      </c>
      <c r="P418" s="25"/>
      <c r="Q418" s="25">
        <v>641.01</v>
      </c>
      <c r="R418" s="25">
        <v>0</v>
      </c>
      <c r="S418" s="25"/>
      <c r="T418" s="25">
        <f t="shared" si="34"/>
        <v>56.17917459093259</v>
      </c>
      <c r="U418" s="141"/>
      <c r="V418" s="137"/>
      <c r="W418" s="136"/>
      <c r="Z418" s="116"/>
      <c r="AA418" s="116"/>
      <c r="AC418" s="116"/>
    </row>
    <row r="419" spans="1:29" s="115" customFormat="1" outlineLevel="7" x14ac:dyDescent="0.25">
      <c r="A419" s="229"/>
      <c r="B419" s="146"/>
      <c r="C419" s="204" t="s">
        <v>823</v>
      </c>
      <c r="D419" s="212"/>
      <c r="E419" s="181">
        <f t="shared" si="33"/>
        <v>87</v>
      </c>
      <c r="F419" s="25"/>
      <c r="G419" s="25"/>
      <c r="H419" s="25">
        <v>87</v>
      </c>
      <c r="I419" s="25"/>
      <c r="J419" s="181">
        <f t="shared" si="31"/>
        <v>0</v>
      </c>
      <c r="K419" s="25"/>
      <c r="L419" s="25"/>
      <c r="M419" s="25">
        <v>0</v>
      </c>
      <c r="N419" s="25"/>
      <c r="O419" s="181">
        <f t="shared" si="32"/>
        <v>0</v>
      </c>
      <c r="P419" s="25"/>
      <c r="Q419" s="25"/>
      <c r="R419" s="25">
        <v>0</v>
      </c>
      <c r="S419" s="25"/>
      <c r="T419" s="25">
        <f t="shared" si="34"/>
        <v>0</v>
      </c>
      <c r="U419" s="141"/>
      <c r="V419" s="137"/>
      <c r="W419" s="136"/>
      <c r="Z419" s="116"/>
      <c r="AA419" s="116"/>
      <c r="AC419" s="116"/>
    </row>
    <row r="420" spans="1:29" s="115" customFormat="1" outlineLevel="7" x14ac:dyDescent="0.25">
      <c r="A420" s="229"/>
      <c r="B420" s="146"/>
      <c r="C420" s="204" t="s">
        <v>814</v>
      </c>
      <c r="D420" s="212"/>
      <c r="E420" s="181">
        <f t="shared" si="33"/>
        <v>36.33</v>
      </c>
      <c r="F420" s="25"/>
      <c r="G420" s="25"/>
      <c r="H420" s="25">
        <v>36.33</v>
      </c>
      <c r="I420" s="25"/>
      <c r="J420" s="181">
        <f t="shared" si="31"/>
        <v>0</v>
      </c>
      <c r="K420" s="25"/>
      <c r="L420" s="25"/>
      <c r="M420" s="25">
        <v>0</v>
      </c>
      <c r="N420" s="25"/>
      <c r="O420" s="181">
        <f t="shared" si="32"/>
        <v>0</v>
      </c>
      <c r="P420" s="25"/>
      <c r="Q420" s="25"/>
      <c r="R420" s="25">
        <v>0</v>
      </c>
      <c r="S420" s="25"/>
      <c r="T420" s="25">
        <f t="shared" si="34"/>
        <v>0</v>
      </c>
      <c r="U420" s="141"/>
      <c r="V420" s="137"/>
      <c r="W420" s="136"/>
      <c r="Z420" s="116"/>
      <c r="AA420" s="116"/>
      <c r="AC420" s="116"/>
    </row>
    <row r="421" spans="1:29" s="115" customFormat="1" outlineLevel="7" x14ac:dyDescent="0.25">
      <c r="A421" s="229"/>
      <c r="B421" s="175"/>
      <c r="C421" s="207" t="s">
        <v>705</v>
      </c>
      <c r="D421" s="213"/>
      <c r="E421" s="181">
        <f t="shared" si="33"/>
        <v>260.90999999999997</v>
      </c>
      <c r="F421" s="25"/>
      <c r="G421" s="25">
        <v>180</v>
      </c>
      <c r="H421" s="25">
        <v>80.91</v>
      </c>
      <c r="I421" s="25"/>
      <c r="J421" s="181">
        <f t="shared" si="31"/>
        <v>207.91</v>
      </c>
      <c r="K421" s="25"/>
      <c r="L421" s="25">
        <v>180</v>
      </c>
      <c r="M421" s="25">
        <v>27.91</v>
      </c>
      <c r="N421" s="25"/>
      <c r="O421" s="181">
        <f t="shared" si="32"/>
        <v>207.91</v>
      </c>
      <c r="P421" s="25"/>
      <c r="Q421" s="25">
        <v>180</v>
      </c>
      <c r="R421" s="25">
        <v>27.91</v>
      </c>
      <c r="S421" s="25"/>
      <c r="T421" s="25">
        <f t="shared" si="34"/>
        <v>79.686481928634407</v>
      </c>
      <c r="U421" s="141"/>
      <c r="V421" s="137"/>
      <c r="W421" s="136"/>
      <c r="Z421" s="116"/>
      <c r="AA421" s="116"/>
      <c r="AC421" s="116"/>
    </row>
    <row r="422" spans="1:29" s="115" customFormat="1" ht="25.5" outlineLevel="5" x14ac:dyDescent="0.25">
      <c r="A422" s="208" t="s">
        <v>857</v>
      </c>
      <c r="B422" s="146"/>
      <c r="C422" s="204" t="s">
        <v>824</v>
      </c>
      <c r="D422" s="151" t="s">
        <v>895</v>
      </c>
      <c r="E422" s="181">
        <f t="shared" si="33"/>
        <v>700</v>
      </c>
      <c r="F422" s="25"/>
      <c r="G422" s="25"/>
      <c r="H422" s="25">
        <v>700</v>
      </c>
      <c r="I422" s="25"/>
      <c r="J422" s="181">
        <f t="shared" si="31"/>
        <v>204.07</v>
      </c>
      <c r="K422" s="25"/>
      <c r="L422" s="25"/>
      <c r="M422" s="25">
        <v>204.07</v>
      </c>
      <c r="N422" s="25"/>
      <c r="O422" s="181">
        <f t="shared" si="32"/>
        <v>204.07</v>
      </c>
      <c r="P422" s="25"/>
      <c r="Q422" s="25"/>
      <c r="R422" s="25">
        <v>204.07</v>
      </c>
      <c r="S422" s="25"/>
      <c r="T422" s="25">
        <f t="shared" si="34"/>
        <v>29.15285714285714</v>
      </c>
      <c r="U422" s="141"/>
      <c r="V422" s="137"/>
      <c r="W422" s="136"/>
      <c r="Z422" s="116"/>
      <c r="AA422" s="116"/>
      <c r="AC422" s="116"/>
    </row>
    <row r="423" spans="1:29" s="115" customFormat="1" ht="36" customHeight="1" outlineLevel="4" x14ac:dyDescent="0.25">
      <c r="A423" s="203" t="s">
        <v>858</v>
      </c>
      <c r="B423" s="221" t="s">
        <v>825</v>
      </c>
      <c r="C423" s="222"/>
      <c r="D423" s="151" t="s">
        <v>895</v>
      </c>
      <c r="E423" s="181">
        <f t="shared" si="33"/>
        <v>2152.2099999999996</v>
      </c>
      <c r="F423" s="184">
        <f t="shared" ref="F423:H424" si="35">F424</f>
        <v>263.89</v>
      </c>
      <c r="G423" s="184">
        <f t="shared" si="35"/>
        <v>1673.1</v>
      </c>
      <c r="H423" s="184">
        <f t="shared" si="35"/>
        <v>215.22</v>
      </c>
      <c r="I423" s="25"/>
      <c r="J423" s="181">
        <f t="shared" si="31"/>
        <v>379.32</v>
      </c>
      <c r="K423" s="184">
        <f t="shared" ref="K423:M424" si="36">K424</f>
        <v>0</v>
      </c>
      <c r="L423" s="184">
        <f t="shared" si="36"/>
        <v>350</v>
      </c>
      <c r="M423" s="184">
        <f t="shared" si="36"/>
        <v>29.32</v>
      </c>
      <c r="N423" s="25"/>
      <c r="O423" s="181">
        <f t="shared" si="32"/>
        <v>379.32</v>
      </c>
      <c r="P423" s="184">
        <f t="shared" ref="P423:R424" si="37">P424</f>
        <v>0</v>
      </c>
      <c r="Q423" s="184">
        <f t="shared" si="37"/>
        <v>350</v>
      </c>
      <c r="R423" s="184">
        <f t="shared" si="37"/>
        <v>29.32</v>
      </c>
      <c r="S423" s="25"/>
      <c r="T423" s="25">
        <f t="shared" si="34"/>
        <v>17.624674172130046</v>
      </c>
      <c r="U423" s="141"/>
      <c r="V423" s="137"/>
      <c r="W423" s="136"/>
      <c r="Z423" s="116"/>
      <c r="AA423" s="116"/>
      <c r="AC423" s="116"/>
    </row>
    <row r="424" spans="1:29" s="115" customFormat="1" outlineLevel="5" x14ac:dyDescent="0.25">
      <c r="A424" s="227" t="s">
        <v>859</v>
      </c>
      <c r="B424" s="223" t="s">
        <v>815</v>
      </c>
      <c r="C424" s="224"/>
      <c r="D424" s="211" t="s">
        <v>815</v>
      </c>
      <c r="E424" s="181">
        <f t="shared" si="33"/>
        <v>2152.2099999999996</v>
      </c>
      <c r="F424" s="184">
        <f t="shared" si="35"/>
        <v>263.89</v>
      </c>
      <c r="G424" s="184">
        <f t="shared" si="35"/>
        <v>1673.1</v>
      </c>
      <c r="H424" s="184">
        <f t="shared" si="35"/>
        <v>215.22</v>
      </c>
      <c r="I424" s="25"/>
      <c r="J424" s="181">
        <f t="shared" si="31"/>
        <v>379.32</v>
      </c>
      <c r="K424" s="184">
        <f t="shared" si="36"/>
        <v>0</v>
      </c>
      <c r="L424" s="184">
        <f t="shared" si="36"/>
        <v>350</v>
      </c>
      <c r="M424" s="184">
        <f t="shared" si="36"/>
        <v>29.32</v>
      </c>
      <c r="N424" s="25"/>
      <c r="O424" s="181">
        <f t="shared" si="32"/>
        <v>379.32</v>
      </c>
      <c r="P424" s="184">
        <f t="shared" si="37"/>
        <v>0</v>
      </c>
      <c r="Q424" s="184">
        <f t="shared" si="37"/>
        <v>350</v>
      </c>
      <c r="R424" s="184">
        <f t="shared" si="37"/>
        <v>29.32</v>
      </c>
      <c r="S424" s="25"/>
      <c r="T424" s="25">
        <f t="shared" si="34"/>
        <v>17.624674172130046</v>
      </c>
      <c r="U424" s="141"/>
      <c r="V424" s="137"/>
      <c r="W424" s="136"/>
      <c r="Z424" s="116"/>
      <c r="AA424" s="116"/>
      <c r="AC424" s="116"/>
    </row>
    <row r="425" spans="1:29" s="115" customFormat="1" outlineLevel="7" x14ac:dyDescent="0.25">
      <c r="A425" s="228"/>
      <c r="B425" s="146"/>
      <c r="C425" s="204" t="s">
        <v>826</v>
      </c>
      <c r="D425" s="213"/>
      <c r="E425" s="181">
        <f t="shared" si="33"/>
        <v>2152.2099999999996</v>
      </c>
      <c r="F425" s="25">
        <v>263.89</v>
      </c>
      <c r="G425" s="25">
        <v>1673.1</v>
      </c>
      <c r="H425" s="25">
        <v>215.22</v>
      </c>
      <c r="I425" s="25"/>
      <c r="J425" s="181">
        <f t="shared" si="31"/>
        <v>379.32</v>
      </c>
      <c r="K425" s="25"/>
      <c r="L425" s="25">
        <v>350</v>
      </c>
      <c r="M425" s="25">
        <v>29.32</v>
      </c>
      <c r="N425" s="25"/>
      <c r="O425" s="181">
        <f t="shared" si="32"/>
        <v>379.32</v>
      </c>
      <c r="P425" s="25"/>
      <c r="Q425" s="25">
        <v>350</v>
      </c>
      <c r="R425" s="25">
        <v>29.32</v>
      </c>
      <c r="S425" s="25"/>
      <c r="T425" s="25">
        <f t="shared" si="34"/>
        <v>17.624674172130046</v>
      </c>
      <c r="U425" s="141"/>
      <c r="V425" s="137"/>
      <c r="W425" s="136"/>
      <c r="Z425" s="116"/>
      <c r="AA425" s="116"/>
      <c r="AC425" s="116"/>
    </row>
    <row r="426" spans="1:29" s="115" customFormat="1" ht="30.75" customHeight="1" outlineLevel="3" x14ac:dyDescent="0.25">
      <c r="A426" s="209" t="s">
        <v>860</v>
      </c>
      <c r="B426" s="221" t="s">
        <v>772</v>
      </c>
      <c r="C426" s="222"/>
      <c r="D426" s="151" t="s">
        <v>895</v>
      </c>
      <c r="E426" s="181">
        <f t="shared" si="33"/>
        <v>5557.6500000000005</v>
      </c>
      <c r="F426" s="184"/>
      <c r="G426" s="184">
        <f>G427+G430+G432+G434</f>
        <v>5557.6500000000005</v>
      </c>
      <c r="H426" s="184">
        <f>H427+H430+H432+H434</f>
        <v>0</v>
      </c>
      <c r="I426" s="25"/>
      <c r="J426" s="181">
        <f t="shared" si="31"/>
        <v>1202.8000000000002</v>
      </c>
      <c r="K426" s="184"/>
      <c r="L426" s="184">
        <f>L427+L430+L432+L434</f>
        <v>1202.8000000000002</v>
      </c>
      <c r="M426" s="184">
        <f>M427+M430+M432+M434</f>
        <v>0</v>
      </c>
      <c r="N426" s="25"/>
      <c r="O426" s="181">
        <f t="shared" si="32"/>
        <v>1202.8000000000002</v>
      </c>
      <c r="P426" s="184"/>
      <c r="Q426" s="184">
        <f>Q427+Q430+Q432+Q434</f>
        <v>1202.8000000000002</v>
      </c>
      <c r="R426" s="184">
        <f>R427+R430+R432+R434</f>
        <v>0</v>
      </c>
      <c r="S426" s="25"/>
      <c r="T426" s="25">
        <f t="shared" si="34"/>
        <v>21.642240875190055</v>
      </c>
      <c r="U426" s="141"/>
      <c r="V426" s="137"/>
      <c r="W426" s="136"/>
      <c r="Z426" s="116"/>
      <c r="AA426" s="116"/>
      <c r="AC426" s="116"/>
    </row>
    <row r="427" spans="1:29" s="115" customFormat="1" outlineLevel="4" x14ac:dyDescent="0.25">
      <c r="A427" s="227" t="s">
        <v>861</v>
      </c>
      <c r="B427" s="223" t="s">
        <v>792</v>
      </c>
      <c r="C427" s="224"/>
      <c r="D427" s="211" t="s">
        <v>792</v>
      </c>
      <c r="E427" s="181">
        <f t="shared" si="33"/>
        <v>3100</v>
      </c>
      <c r="F427" s="184"/>
      <c r="G427" s="184">
        <f>SUM(G428:G429)</f>
        <v>3100</v>
      </c>
      <c r="H427" s="184">
        <f>SUM(H428:H429)</f>
        <v>0</v>
      </c>
      <c r="I427" s="25"/>
      <c r="J427" s="181">
        <f t="shared" si="31"/>
        <v>0</v>
      </c>
      <c r="K427" s="184"/>
      <c r="L427" s="184">
        <f>SUM(L428:L429)</f>
        <v>0</v>
      </c>
      <c r="M427" s="184">
        <f>SUM(M428:M429)</f>
        <v>0</v>
      </c>
      <c r="N427" s="25"/>
      <c r="O427" s="181">
        <f t="shared" si="32"/>
        <v>0</v>
      </c>
      <c r="P427" s="184"/>
      <c r="Q427" s="184">
        <f>SUM(Q428:Q429)</f>
        <v>0</v>
      </c>
      <c r="R427" s="184">
        <f>SUM(R428:R429)</f>
        <v>0</v>
      </c>
      <c r="S427" s="25"/>
      <c r="T427" s="25">
        <f t="shared" si="34"/>
        <v>0</v>
      </c>
      <c r="U427" s="141"/>
      <c r="V427" s="137"/>
      <c r="W427" s="136"/>
      <c r="Z427" s="116"/>
      <c r="AA427" s="116"/>
      <c r="AC427" s="116"/>
    </row>
    <row r="428" spans="1:29" s="115" customFormat="1" outlineLevel="5" x14ac:dyDescent="0.25">
      <c r="A428" s="229"/>
      <c r="B428" s="146"/>
      <c r="C428" s="204" t="s">
        <v>785</v>
      </c>
      <c r="D428" s="212"/>
      <c r="E428" s="181">
        <f t="shared" si="33"/>
        <v>600</v>
      </c>
      <c r="F428" s="25"/>
      <c r="G428" s="25">
        <v>600</v>
      </c>
      <c r="H428" s="25"/>
      <c r="I428" s="25"/>
      <c r="J428" s="181">
        <f t="shared" si="31"/>
        <v>0</v>
      </c>
      <c r="K428" s="25">
        <v>0</v>
      </c>
      <c r="L428" s="25"/>
      <c r="M428" s="25">
        <v>0</v>
      </c>
      <c r="N428" s="25"/>
      <c r="O428" s="181">
        <f t="shared" si="32"/>
        <v>0</v>
      </c>
      <c r="P428" s="25"/>
      <c r="Q428" s="25">
        <v>0</v>
      </c>
      <c r="R428" s="25"/>
      <c r="S428" s="25"/>
      <c r="T428" s="25">
        <f t="shared" si="34"/>
        <v>0</v>
      </c>
      <c r="U428" s="141"/>
      <c r="V428" s="137"/>
      <c r="W428" s="136"/>
      <c r="Z428" s="116"/>
      <c r="AA428" s="116"/>
      <c r="AC428" s="116"/>
    </row>
    <row r="429" spans="1:29" s="115" customFormat="1" outlineLevel="5" x14ac:dyDescent="0.25">
      <c r="A429" s="228"/>
      <c r="B429" s="146"/>
      <c r="C429" s="204" t="s">
        <v>806</v>
      </c>
      <c r="D429" s="213"/>
      <c r="E429" s="181">
        <f t="shared" si="33"/>
        <v>2500</v>
      </c>
      <c r="F429" s="25"/>
      <c r="G429" s="25">
        <v>2500</v>
      </c>
      <c r="H429" s="25"/>
      <c r="I429" s="25"/>
      <c r="J429" s="181">
        <f t="shared" si="31"/>
        <v>0</v>
      </c>
      <c r="K429" s="25">
        <v>0</v>
      </c>
      <c r="L429" s="25"/>
      <c r="M429" s="25">
        <v>0</v>
      </c>
      <c r="N429" s="25"/>
      <c r="O429" s="181">
        <f t="shared" si="32"/>
        <v>0</v>
      </c>
      <c r="P429" s="25"/>
      <c r="Q429" s="25">
        <v>0</v>
      </c>
      <c r="R429" s="25"/>
      <c r="S429" s="25"/>
      <c r="T429" s="25">
        <f t="shared" si="34"/>
        <v>0</v>
      </c>
      <c r="U429" s="141"/>
      <c r="V429" s="137"/>
      <c r="W429" s="136"/>
      <c r="Z429" s="116"/>
      <c r="AA429" s="116"/>
      <c r="AC429" s="116"/>
    </row>
    <row r="430" spans="1:29" s="115" customFormat="1" outlineLevel="4" x14ac:dyDescent="0.25">
      <c r="A430" s="227" t="s">
        <v>862</v>
      </c>
      <c r="B430" s="223" t="s">
        <v>794</v>
      </c>
      <c r="C430" s="224"/>
      <c r="D430" s="211" t="s">
        <v>794</v>
      </c>
      <c r="E430" s="181">
        <f t="shared" si="33"/>
        <v>350</v>
      </c>
      <c r="F430" s="184"/>
      <c r="G430" s="184">
        <f>G431</f>
        <v>350</v>
      </c>
      <c r="H430" s="184">
        <f>H431</f>
        <v>0</v>
      </c>
      <c r="I430" s="25"/>
      <c r="J430" s="181">
        <f t="shared" si="31"/>
        <v>350</v>
      </c>
      <c r="K430" s="184"/>
      <c r="L430" s="184">
        <f>L431</f>
        <v>350</v>
      </c>
      <c r="M430" s="184">
        <f>M431</f>
        <v>0</v>
      </c>
      <c r="N430" s="25"/>
      <c r="O430" s="181">
        <f t="shared" si="32"/>
        <v>350</v>
      </c>
      <c r="P430" s="184"/>
      <c r="Q430" s="184">
        <f>Q431</f>
        <v>350</v>
      </c>
      <c r="R430" s="184">
        <f>R431</f>
        <v>0</v>
      </c>
      <c r="S430" s="25"/>
      <c r="T430" s="25">
        <f t="shared" si="34"/>
        <v>100</v>
      </c>
      <c r="U430" s="141"/>
      <c r="V430" s="137"/>
      <c r="W430" s="136"/>
      <c r="Z430" s="116"/>
      <c r="AA430" s="116"/>
      <c r="AC430" s="116"/>
    </row>
    <row r="431" spans="1:29" s="115" customFormat="1" ht="25.5" outlineLevel="5" x14ac:dyDescent="0.25">
      <c r="A431" s="228"/>
      <c r="B431" s="146"/>
      <c r="C431" s="204" t="s">
        <v>827</v>
      </c>
      <c r="D431" s="213"/>
      <c r="E431" s="181">
        <f t="shared" si="33"/>
        <v>350</v>
      </c>
      <c r="F431" s="25"/>
      <c r="G431" s="25">
        <v>350</v>
      </c>
      <c r="H431" s="25"/>
      <c r="I431" s="25"/>
      <c r="J431" s="181">
        <f t="shared" si="31"/>
        <v>350</v>
      </c>
      <c r="K431" s="25"/>
      <c r="L431" s="25">
        <v>350</v>
      </c>
      <c r="M431" s="25"/>
      <c r="N431" s="25"/>
      <c r="O431" s="181">
        <f t="shared" si="32"/>
        <v>350</v>
      </c>
      <c r="P431" s="25"/>
      <c r="Q431" s="25">
        <v>350</v>
      </c>
      <c r="R431" s="25"/>
      <c r="S431" s="25"/>
      <c r="T431" s="25">
        <f t="shared" si="34"/>
        <v>100</v>
      </c>
      <c r="U431" s="141"/>
      <c r="V431" s="137"/>
      <c r="W431" s="136"/>
      <c r="Z431" s="116"/>
      <c r="AA431" s="116"/>
      <c r="AC431" s="116"/>
    </row>
    <row r="432" spans="1:29" s="115" customFormat="1" outlineLevel="4" x14ac:dyDescent="0.25">
      <c r="A432" s="227" t="s">
        <v>863</v>
      </c>
      <c r="B432" s="223" t="s">
        <v>815</v>
      </c>
      <c r="C432" s="224"/>
      <c r="D432" s="211" t="s">
        <v>815</v>
      </c>
      <c r="E432" s="181">
        <f t="shared" si="33"/>
        <v>1254.8499999999999</v>
      </c>
      <c r="F432" s="184"/>
      <c r="G432" s="184">
        <f>G433</f>
        <v>1254.8499999999999</v>
      </c>
      <c r="H432" s="184">
        <f>H433</f>
        <v>0</v>
      </c>
      <c r="I432" s="25"/>
      <c r="J432" s="181">
        <f t="shared" si="31"/>
        <v>0</v>
      </c>
      <c r="K432" s="184"/>
      <c r="L432" s="184">
        <f>L433</f>
        <v>0</v>
      </c>
      <c r="M432" s="184">
        <f>M433</f>
        <v>0</v>
      </c>
      <c r="N432" s="25"/>
      <c r="O432" s="181">
        <f t="shared" si="32"/>
        <v>0</v>
      </c>
      <c r="P432" s="184"/>
      <c r="Q432" s="184">
        <f>Q433</f>
        <v>0</v>
      </c>
      <c r="R432" s="184">
        <f>R433</f>
        <v>0</v>
      </c>
      <c r="S432" s="25"/>
      <c r="T432" s="25">
        <f t="shared" si="34"/>
        <v>0</v>
      </c>
      <c r="U432" s="141"/>
      <c r="V432" s="137"/>
      <c r="W432" s="136"/>
      <c r="Z432" s="116"/>
      <c r="AA432" s="116"/>
      <c r="AC432" s="116"/>
    </row>
    <row r="433" spans="1:29" s="115" customFormat="1" outlineLevel="5" x14ac:dyDescent="0.25">
      <c r="A433" s="228"/>
      <c r="B433" s="146"/>
      <c r="C433" s="204" t="s">
        <v>828</v>
      </c>
      <c r="D433" s="213"/>
      <c r="E433" s="181">
        <f t="shared" ref="E433:E469" si="38">F433+G433+H433+I433</f>
        <v>1254.8499999999999</v>
      </c>
      <c r="F433" s="25"/>
      <c r="G433" s="25">
        <v>1254.8499999999999</v>
      </c>
      <c r="H433" s="25"/>
      <c r="I433" s="25"/>
      <c r="J433" s="181">
        <f t="shared" si="31"/>
        <v>0</v>
      </c>
      <c r="K433" s="25"/>
      <c r="L433" s="25">
        <v>0</v>
      </c>
      <c r="M433" s="25"/>
      <c r="N433" s="25"/>
      <c r="O433" s="181">
        <f t="shared" si="32"/>
        <v>0</v>
      </c>
      <c r="P433" s="25"/>
      <c r="Q433" s="25">
        <v>0</v>
      </c>
      <c r="R433" s="25"/>
      <c r="S433" s="25"/>
      <c r="T433" s="25">
        <f t="shared" si="34"/>
        <v>0</v>
      </c>
      <c r="U433" s="141"/>
      <c r="V433" s="137"/>
      <c r="W433" s="136"/>
      <c r="AA433" s="116"/>
      <c r="AC433" s="116"/>
    </row>
    <row r="434" spans="1:29" s="115" customFormat="1" outlineLevel="4" collapsed="1" x14ac:dyDescent="0.25">
      <c r="A434" s="227" t="s">
        <v>864</v>
      </c>
      <c r="B434" s="223" t="s">
        <v>818</v>
      </c>
      <c r="C434" s="224"/>
      <c r="D434" s="211" t="s">
        <v>818</v>
      </c>
      <c r="E434" s="181">
        <f t="shared" si="38"/>
        <v>852.80000000000007</v>
      </c>
      <c r="F434" s="184"/>
      <c r="G434" s="184">
        <f>SUM(G435:G436)</f>
        <v>852.80000000000007</v>
      </c>
      <c r="H434" s="184">
        <f>SUM(H435:H436)</f>
        <v>0</v>
      </c>
      <c r="I434" s="25"/>
      <c r="J434" s="181">
        <f t="shared" si="31"/>
        <v>852.80000000000007</v>
      </c>
      <c r="K434" s="184"/>
      <c r="L434" s="184">
        <f>SUM(L435:L436)</f>
        <v>852.80000000000007</v>
      </c>
      <c r="M434" s="184">
        <f>SUM(M435:M436)</f>
        <v>0</v>
      </c>
      <c r="N434" s="25"/>
      <c r="O434" s="181">
        <f t="shared" si="32"/>
        <v>852.80000000000007</v>
      </c>
      <c r="P434" s="184"/>
      <c r="Q434" s="184">
        <f>SUM(Q435:Q436)</f>
        <v>852.80000000000007</v>
      </c>
      <c r="R434" s="184">
        <f>SUM(R435:R436)</f>
        <v>0</v>
      </c>
      <c r="S434" s="25"/>
      <c r="T434" s="25">
        <f t="shared" si="34"/>
        <v>100</v>
      </c>
      <c r="U434" s="141"/>
      <c r="V434" s="137"/>
      <c r="W434" s="136"/>
      <c r="AA434" s="116"/>
      <c r="AC434" s="116"/>
    </row>
    <row r="435" spans="1:29" s="115" customFormat="1" outlineLevel="4" x14ac:dyDescent="0.25">
      <c r="A435" s="229"/>
      <c r="B435" s="146"/>
      <c r="C435" s="204" t="s">
        <v>829</v>
      </c>
      <c r="D435" s="212"/>
      <c r="E435" s="181">
        <f t="shared" si="38"/>
        <v>327.61</v>
      </c>
      <c r="F435" s="25"/>
      <c r="G435" s="25">
        <v>327.61</v>
      </c>
      <c r="H435" s="25"/>
      <c r="I435" s="25"/>
      <c r="J435" s="181">
        <f t="shared" si="31"/>
        <v>327.61</v>
      </c>
      <c r="K435" s="25"/>
      <c r="L435" s="25">
        <v>327.61</v>
      </c>
      <c r="M435" s="25"/>
      <c r="N435" s="25"/>
      <c r="O435" s="181">
        <f t="shared" si="32"/>
        <v>327.61</v>
      </c>
      <c r="P435" s="25"/>
      <c r="Q435" s="25">
        <v>327.61</v>
      </c>
      <c r="R435" s="25"/>
      <c r="S435" s="25"/>
      <c r="T435" s="25">
        <f t="shared" si="34"/>
        <v>100</v>
      </c>
      <c r="U435" s="141"/>
      <c r="V435" s="137"/>
      <c r="W435" s="136"/>
      <c r="AA435" s="116"/>
      <c r="AC435" s="116"/>
    </row>
    <row r="436" spans="1:29" s="115" customFormat="1" outlineLevel="4" x14ac:dyDescent="0.25">
      <c r="A436" s="228"/>
      <c r="B436" s="146"/>
      <c r="C436" s="204" t="s">
        <v>830</v>
      </c>
      <c r="D436" s="213"/>
      <c r="E436" s="181">
        <f t="shared" si="38"/>
        <v>525.19000000000005</v>
      </c>
      <c r="F436" s="25"/>
      <c r="G436" s="25">
        <v>525.19000000000005</v>
      </c>
      <c r="H436" s="25"/>
      <c r="I436" s="25"/>
      <c r="J436" s="181">
        <f t="shared" si="31"/>
        <v>525.19000000000005</v>
      </c>
      <c r="K436" s="25"/>
      <c r="L436" s="25">
        <v>525.19000000000005</v>
      </c>
      <c r="M436" s="25"/>
      <c r="N436" s="25"/>
      <c r="O436" s="181">
        <f t="shared" si="32"/>
        <v>525.19000000000005</v>
      </c>
      <c r="P436" s="25"/>
      <c r="Q436" s="25">
        <v>525.19000000000005</v>
      </c>
      <c r="R436" s="25"/>
      <c r="S436" s="25"/>
      <c r="T436" s="25">
        <f t="shared" si="34"/>
        <v>100</v>
      </c>
      <c r="U436" s="141"/>
      <c r="V436" s="137"/>
      <c r="W436" s="136"/>
      <c r="AA436" s="116"/>
      <c r="AC436" s="116"/>
    </row>
    <row r="437" spans="1:29" ht="21.75" customHeight="1" outlineLevel="2" x14ac:dyDescent="0.25">
      <c r="A437" s="173" t="s">
        <v>347</v>
      </c>
      <c r="B437" s="219" t="s">
        <v>121</v>
      </c>
      <c r="C437" s="220"/>
      <c r="D437" s="201"/>
      <c r="E437" s="180">
        <f t="shared" si="38"/>
        <v>241.52</v>
      </c>
      <c r="F437" s="11"/>
      <c r="G437" s="11"/>
      <c r="H437" s="11">
        <v>241.52</v>
      </c>
      <c r="I437" s="11"/>
      <c r="J437" s="180">
        <f t="shared" si="31"/>
        <v>0</v>
      </c>
      <c r="K437" s="11"/>
      <c r="L437" s="11"/>
      <c r="M437" s="11">
        <v>0</v>
      </c>
      <c r="N437" s="11"/>
      <c r="O437" s="180">
        <f t="shared" si="32"/>
        <v>0</v>
      </c>
      <c r="P437" s="11"/>
      <c r="Q437" s="11"/>
      <c r="R437" s="11">
        <v>0</v>
      </c>
      <c r="S437" s="11"/>
      <c r="T437" s="11">
        <f t="shared" si="34"/>
        <v>0</v>
      </c>
      <c r="U437" s="5"/>
      <c r="V437" s="128"/>
      <c r="W437" s="126"/>
      <c r="AA437" s="17"/>
      <c r="AC437" s="17"/>
    </row>
    <row r="438" spans="1:29" ht="21.75" customHeight="1" outlineLevel="2" x14ac:dyDescent="0.25">
      <c r="A438" s="173" t="s">
        <v>348</v>
      </c>
      <c r="B438" s="219" t="s">
        <v>831</v>
      </c>
      <c r="C438" s="220"/>
      <c r="D438" s="201"/>
      <c r="E438" s="180">
        <f t="shared" si="38"/>
        <v>601</v>
      </c>
      <c r="F438" s="11"/>
      <c r="G438" s="11">
        <v>468</v>
      </c>
      <c r="H438" s="11">
        <v>133</v>
      </c>
      <c r="I438" s="11"/>
      <c r="J438" s="180">
        <f t="shared" si="31"/>
        <v>499.9</v>
      </c>
      <c r="K438" s="11"/>
      <c r="L438" s="11">
        <v>468</v>
      </c>
      <c r="M438" s="11">
        <v>31.9</v>
      </c>
      <c r="N438" s="11"/>
      <c r="O438" s="180">
        <f t="shared" si="32"/>
        <v>499.9</v>
      </c>
      <c r="P438" s="11"/>
      <c r="Q438" s="11">
        <v>468</v>
      </c>
      <c r="R438" s="11">
        <v>31.9</v>
      </c>
      <c r="S438" s="11"/>
      <c r="T438" s="11">
        <f t="shared" si="34"/>
        <v>83.17803660565724</v>
      </c>
      <c r="U438" s="5"/>
      <c r="V438" s="128"/>
      <c r="W438" s="126"/>
      <c r="AA438" s="17"/>
      <c r="AC438" s="17"/>
    </row>
    <row r="439" spans="1:29" ht="27" customHeight="1" outlineLevel="2" x14ac:dyDescent="0.25">
      <c r="A439" s="173" t="s">
        <v>349</v>
      </c>
      <c r="B439" s="219" t="s">
        <v>832</v>
      </c>
      <c r="C439" s="220"/>
      <c r="D439" s="201"/>
      <c r="E439" s="180">
        <f t="shared" si="38"/>
        <v>30205.599999999999</v>
      </c>
      <c r="F439" s="11"/>
      <c r="G439" s="11">
        <v>30205.599999999999</v>
      </c>
      <c r="H439" s="11"/>
      <c r="I439" s="11"/>
      <c r="J439" s="180">
        <f t="shared" si="31"/>
        <v>13400.9</v>
      </c>
      <c r="K439" s="11"/>
      <c r="L439" s="11">
        <v>13400.9</v>
      </c>
      <c r="M439" s="11"/>
      <c r="N439" s="11"/>
      <c r="O439" s="180">
        <f t="shared" si="32"/>
        <v>13400.9</v>
      </c>
      <c r="P439" s="11"/>
      <c r="Q439" s="11">
        <v>13400.9</v>
      </c>
      <c r="R439" s="11"/>
      <c r="S439" s="11"/>
      <c r="T439" s="11">
        <f t="shared" si="34"/>
        <v>44.365614323171862</v>
      </c>
      <c r="U439" s="5"/>
      <c r="V439" s="128"/>
      <c r="W439" s="126"/>
      <c r="AA439" s="17"/>
      <c r="AC439" s="17"/>
    </row>
    <row r="440" spans="1:29" ht="21.75" customHeight="1" outlineLevel="2" x14ac:dyDescent="0.25">
      <c r="A440" s="173" t="s">
        <v>350</v>
      </c>
      <c r="B440" s="219" t="s">
        <v>833</v>
      </c>
      <c r="C440" s="220"/>
      <c r="D440" s="201"/>
      <c r="E440" s="180">
        <f t="shared" si="38"/>
        <v>249.25</v>
      </c>
      <c r="F440" s="11"/>
      <c r="G440" s="11">
        <v>100</v>
      </c>
      <c r="H440" s="11">
        <v>149.25</v>
      </c>
      <c r="I440" s="11"/>
      <c r="J440" s="180">
        <f t="shared" si="31"/>
        <v>149.25</v>
      </c>
      <c r="K440" s="11"/>
      <c r="L440" s="11">
        <v>0</v>
      </c>
      <c r="M440" s="11">
        <v>149.25</v>
      </c>
      <c r="N440" s="11"/>
      <c r="O440" s="180">
        <f t="shared" si="32"/>
        <v>149.25</v>
      </c>
      <c r="P440" s="11"/>
      <c r="Q440" s="11">
        <v>0</v>
      </c>
      <c r="R440" s="11">
        <v>149.25</v>
      </c>
      <c r="S440" s="11"/>
      <c r="T440" s="11">
        <f t="shared" si="27"/>
        <v>59.879638916750253</v>
      </c>
      <c r="U440" s="5"/>
      <c r="V440" s="128"/>
      <c r="W440" s="126"/>
      <c r="AA440" s="17"/>
      <c r="AC440" s="17"/>
    </row>
    <row r="441" spans="1:29" s="113" customFormat="1" ht="66" customHeight="1" outlineLevel="1" x14ac:dyDescent="0.25">
      <c r="A441" s="30" t="s">
        <v>880</v>
      </c>
      <c r="B441" s="217" t="s">
        <v>865</v>
      </c>
      <c r="C441" s="218"/>
      <c r="D441" s="13"/>
      <c r="E441" s="179">
        <f t="shared" si="38"/>
        <v>260303.66999999998</v>
      </c>
      <c r="F441" s="97"/>
      <c r="G441" s="37">
        <f>G442+G443+G463</f>
        <v>1775.3</v>
      </c>
      <c r="H441" s="37">
        <f>H442+H443+H463</f>
        <v>252329.37</v>
      </c>
      <c r="I441" s="37">
        <f>I442</f>
        <v>6199</v>
      </c>
      <c r="J441" s="179">
        <f t="shared" si="31"/>
        <v>108530.57</v>
      </c>
      <c r="K441" s="97"/>
      <c r="L441" s="37">
        <f>L442+L443+L463</f>
        <v>1775.3</v>
      </c>
      <c r="M441" s="37">
        <f>M442+M443+M463</f>
        <v>106755.27</v>
      </c>
      <c r="N441" s="37">
        <f>N442</f>
        <v>0</v>
      </c>
      <c r="O441" s="179">
        <f t="shared" si="32"/>
        <v>108530.57</v>
      </c>
      <c r="P441" s="97"/>
      <c r="Q441" s="37">
        <f>Q442+Q443+Q463</f>
        <v>1775.3</v>
      </c>
      <c r="R441" s="37">
        <f>R442+R443+R463</f>
        <v>106755.27</v>
      </c>
      <c r="S441" s="37">
        <f>S442</f>
        <v>0</v>
      </c>
      <c r="T441" s="97">
        <f t="shared" si="27"/>
        <v>41.69383013309033</v>
      </c>
      <c r="U441" s="140"/>
      <c r="V441" s="139"/>
      <c r="W441" s="138"/>
      <c r="AA441" s="114"/>
      <c r="AC441" s="114"/>
    </row>
    <row r="442" spans="1:29" ht="42" customHeight="1" outlineLevel="2" x14ac:dyDescent="0.25">
      <c r="A442" s="20" t="s">
        <v>351</v>
      </c>
      <c r="B442" s="219" t="s">
        <v>866</v>
      </c>
      <c r="C442" s="220"/>
      <c r="D442" s="201" t="s">
        <v>896</v>
      </c>
      <c r="E442" s="180">
        <f t="shared" si="38"/>
        <v>153385.03</v>
      </c>
      <c r="F442" s="11"/>
      <c r="G442" s="11"/>
      <c r="H442" s="11">
        <v>147186.03</v>
      </c>
      <c r="I442" s="11">
        <v>6199</v>
      </c>
      <c r="J442" s="180">
        <f t="shared" si="31"/>
        <v>78112.13</v>
      </c>
      <c r="K442" s="11"/>
      <c r="L442" s="11"/>
      <c r="M442" s="11">
        <v>78112.13</v>
      </c>
      <c r="N442" s="11"/>
      <c r="O442" s="180">
        <f t="shared" si="32"/>
        <v>78112.13</v>
      </c>
      <c r="P442" s="11"/>
      <c r="Q442" s="11"/>
      <c r="R442" s="11">
        <v>78112.13</v>
      </c>
      <c r="S442" s="11"/>
      <c r="T442" s="11">
        <f t="shared" si="27"/>
        <v>50.925523827194873</v>
      </c>
      <c r="U442" s="5"/>
      <c r="V442" s="128"/>
      <c r="W442" s="126"/>
      <c r="AA442" s="17"/>
      <c r="AC442" s="17"/>
    </row>
    <row r="443" spans="1:29" ht="42" customHeight="1" outlineLevel="2" x14ac:dyDescent="0.25">
      <c r="A443" s="20" t="s">
        <v>352</v>
      </c>
      <c r="B443" s="219" t="s">
        <v>122</v>
      </c>
      <c r="C443" s="220"/>
      <c r="D443" s="201" t="s">
        <v>896</v>
      </c>
      <c r="E443" s="180">
        <f t="shared" si="38"/>
        <v>106713.90000000001</v>
      </c>
      <c r="F443" s="11"/>
      <c r="G443" s="117">
        <f>G444+G447+G449+G453+G458+G462</f>
        <v>1775.3</v>
      </c>
      <c r="H443" s="117">
        <f>H444+H447+H449+H453+H457+H462</f>
        <v>104938.6</v>
      </c>
      <c r="I443" s="11"/>
      <c r="J443" s="180">
        <f t="shared" si="31"/>
        <v>30410.999999999996</v>
      </c>
      <c r="K443" s="11"/>
      <c r="L443" s="117">
        <f>L444+L447+L449+L453+L457+L462</f>
        <v>1775.3</v>
      </c>
      <c r="M443" s="117">
        <f>M444+M447+M449+M453+M457+M462</f>
        <v>28635.699999999997</v>
      </c>
      <c r="N443" s="11"/>
      <c r="O443" s="180">
        <f>P443+Q443+R443+S443</f>
        <v>30410.999999999996</v>
      </c>
      <c r="P443" s="11"/>
      <c r="Q443" s="117">
        <f>Q444+Q447+Q449+Q453+Q457+Q462</f>
        <v>1775.3</v>
      </c>
      <c r="R443" s="117">
        <f>R444+R447+R449+R453+R457+R462</f>
        <v>28635.699999999997</v>
      </c>
      <c r="S443" s="11"/>
      <c r="T443" s="11">
        <f t="shared" si="27"/>
        <v>28.497693365156735</v>
      </c>
      <c r="U443" s="5"/>
      <c r="V443" s="128"/>
      <c r="W443" s="126"/>
      <c r="AA443" s="17"/>
      <c r="AC443" s="17"/>
    </row>
    <row r="444" spans="1:29" s="115" customFormat="1" ht="15" customHeight="1" outlineLevel="3" x14ac:dyDescent="0.25">
      <c r="A444" s="227" t="s">
        <v>881</v>
      </c>
      <c r="B444" s="233" t="s">
        <v>867</v>
      </c>
      <c r="C444" s="234"/>
      <c r="D444" s="211" t="s">
        <v>867</v>
      </c>
      <c r="E444" s="181">
        <f t="shared" si="38"/>
        <v>100620.27</v>
      </c>
      <c r="F444" s="25"/>
      <c r="G444" s="184"/>
      <c r="H444" s="184">
        <f>SUM(H445:H446)</f>
        <v>100620.27</v>
      </c>
      <c r="I444" s="25"/>
      <c r="J444" s="181">
        <f t="shared" si="31"/>
        <v>24638.37</v>
      </c>
      <c r="K444" s="25"/>
      <c r="L444" s="184"/>
      <c r="M444" s="184">
        <f>SUM(M445:M446)</f>
        <v>24638.37</v>
      </c>
      <c r="N444" s="25"/>
      <c r="O444" s="181">
        <f t="shared" si="32"/>
        <v>24638.37</v>
      </c>
      <c r="P444" s="25"/>
      <c r="Q444" s="184"/>
      <c r="R444" s="184">
        <f>SUM(R445:R446)</f>
        <v>24638.37</v>
      </c>
      <c r="S444" s="25"/>
      <c r="T444" s="25">
        <f t="shared" si="27"/>
        <v>24.486487662972873</v>
      </c>
      <c r="U444" s="141"/>
      <c r="V444" s="137"/>
      <c r="W444" s="136"/>
      <c r="AA444" s="116"/>
      <c r="AC444" s="116"/>
    </row>
    <row r="445" spans="1:29" s="115" customFormat="1" ht="15" customHeight="1" outlineLevel="4" x14ac:dyDescent="0.25">
      <c r="A445" s="229"/>
      <c r="B445" s="174"/>
      <c r="C445" s="205" t="s">
        <v>868</v>
      </c>
      <c r="D445" s="212"/>
      <c r="E445" s="181">
        <f t="shared" si="38"/>
        <v>100520.27</v>
      </c>
      <c r="F445" s="25"/>
      <c r="G445" s="25"/>
      <c r="H445" s="25">
        <v>100520.27</v>
      </c>
      <c r="I445" s="25"/>
      <c r="J445" s="181">
        <f t="shared" si="31"/>
        <v>24538.37</v>
      </c>
      <c r="K445" s="25"/>
      <c r="L445" s="25"/>
      <c r="M445" s="25">
        <v>24538.37</v>
      </c>
      <c r="N445" s="25"/>
      <c r="O445" s="181">
        <f t="shared" si="32"/>
        <v>24538.37</v>
      </c>
      <c r="P445" s="25"/>
      <c r="Q445" s="25"/>
      <c r="R445" s="25">
        <v>24538.37</v>
      </c>
      <c r="S445" s="25"/>
      <c r="T445" s="25">
        <f t="shared" si="27"/>
        <v>24.411364991359452</v>
      </c>
      <c r="U445" s="141"/>
      <c r="V445" s="137"/>
      <c r="W445" s="136"/>
      <c r="AA445" s="116"/>
      <c r="AC445" s="116"/>
    </row>
    <row r="446" spans="1:29" s="115" customFormat="1" ht="15" customHeight="1" outlineLevel="4" x14ac:dyDescent="0.25">
      <c r="A446" s="228"/>
      <c r="B446" s="159"/>
      <c r="C446" s="206" t="s">
        <v>869</v>
      </c>
      <c r="D446" s="213"/>
      <c r="E446" s="181">
        <f t="shared" si="38"/>
        <v>100</v>
      </c>
      <c r="F446" s="25"/>
      <c r="G446" s="25"/>
      <c r="H446" s="25">
        <v>100</v>
      </c>
      <c r="I446" s="25"/>
      <c r="J446" s="181">
        <f t="shared" si="31"/>
        <v>100</v>
      </c>
      <c r="K446" s="25"/>
      <c r="L446" s="25"/>
      <c r="M446" s="25">
        <v>100</v>
      </c>
      <c r="N446" s="25"/>
      <c r="O446" s="181">
        <f t="shared" si="32"/>
        <v>100</v>
      </c>
      <c r="P446" s="25"/>
      <c r="Q446" s="25"/>
      <c r="R446" s="25">
        <v>100</v>
      </c>
      <c r="S446" s="25"/>
      <c r="T446" s="25">
        <f t="shared" si="27"/>
        <v>100</v>
      </c>
      <c r="U446" s="141"/>
      <c r="V446" s="137"/>
      <c r="W446" s="136"/>
      <c r="AA446" s="116"/>
      <c r="AC446" s="116"/>
    </row>
    <row r="447" spans="1:29" s="115" customFormat="1" ht="15" customHeight="1" outlineLevel="3" x14ac:dyDescent="0.25">
      <c r="A447" s="227" t="s">
        <v>882</v>
      </c>
      <c r="B447" s="233" t="s">
        <v>870</v>
      </c>
      <c r="C447" s="234"/>
      <c r="D447" s="211" t="s">
        <v>870</v>
      </c>
      <c r="E447" s="181">
        <f t="shared" si="38"/>
        <v>367</v>
      </c>
      <c r="F447" s="25"/>
      <c r="G447" s="184"/>
      <c r="H447" s="184">
        <f>H448</f>
        <v>367</v>
      </c>
      <c r="I447" s="25"/>
      <c r="J447" s="181">
        <f t="shared" si="31"/>
        <v>367</v>
      </c>
      <c r="K447" s="25"/>
      <c r="L447" s="184"/>
      <c r="M447" s="184">
        <f>M448</f>
        <v>367</v>
      </c>
      <c r="N447" s="25"/>
      <c r="O447" s="181">
        <f t="shared" si="32"/>
        <v>367</v>
      </c>
      <c r="P447" s="25"/>
      <c r="Q447" s="184"/>
      <c r="R447" s="184">
        <f>R448</f>
        <v>367</v>
      </c>
      <c r="S447" s="25"/>
      <c r="T447" s="25">
        <f t="shared" si="27"/>
        <v>100</v>
      </c>
      <c r="U447" s="141"/>
      <c r="V447" s="137"/>
      <c r="W447" s="136"/>
      <c r="AA447" s="116"/>
      <c r="AC447" s="116"/>
    </row>
    <row r="448" spans="1:29" s="115" customFormat="1" ht="15" customHeight="1" outlineLevel="4" x14ac:dyDescent="0.25">
      <c r="A448" s="228"/>
      <c r="B448" s="146"/>
      <c r="C448" s="204" t="s">
        <v>705</v>
      </c>
      <c r="D448" s="213"/>
      <c r="E448" s="181">
        <f t="shared" si="38"/>
        <v>367</v>
      </c>
      <c r="F448" s="25"/>
      <c r="G448" s="25"/>
      <c r="H448" s="25">
        <v>367</v>
      </c>
      <c r="I448" s="25"/>
      <c r="J448" s="181">
        <f t="shared" si="31"/>
        <v>367</v>
      </c>
      <c r="K448" s="25"/>
      <c r="L448" s="25"/>
      <c r="M448" s="25">
        <v>367</v>
      </c>
      <c r="N448" s="25"/>
      <c r="O448" s="181">
        <f t="shared" si="32"/>
        <v>367</v>
      </c>
      <c r="P448" s="25"/>
      <c r="Q448" s="25"/>
      <c r="R448" s="25">
        <v>367</v>
      </c>
      <c r="S448" s="25"/>
      <c r="T448" s="25">
        <f t="shared" si="27"/>
        <v>100</v>
      </c>
      <c r="U448" s="141"/>
      <c r="V448" s="137"/>
      <c r="W448" s="136"/>
      <c r="AA448" s="116"/>
      <c r="AC448" s="116"/>
    </row>
    <row r="449" spans="1:29" s="115" customFormat="1" ht="15" customHeight="1" outlineLevel="3" x14ac:dyDescent="0.25">
      <c r="A449" s="227" t="s">
        <v>883</v>
      </c>
      <c r="B449" s="225" t="s">
        <v>871</v>
      </c>
      <c r="C449" s="226"/>
      <c r="D449" s="211" t="s">
        <v>871</v>
      </c>
      <c r="E449" s="181">
        <f t="shared" si="38"/>
        <v>3695.8</v>
      </c>
      <c r="F449" s="25"/>
      <c r="G449" s="184">
        <f>SUM(G450:G452)</f>
        <v>1775.3</v>
      </c>
      <c r="H449" s="184">
        <f>SUM(H450:H452)</f>
        <v>1920.5</v>
      </c>
      <c r="I449" s="25"/>
      <c r="J449" s="181">
        <f t="shared" si="31"/>
        <v>3695.8</v>
      </c>
      <c r="K449" s="25"/>
      <c r="L449" s="184">
        <f>SUM(L450:L452)</f>
        <v>1775.3</v>
      </c>
      <c r="M449" s="184">
        <f>SUM(M450:M452)</f>
        <v>1920.5</v>
      </c>
      <c r="N449" s="25"/>
      <c r="O449" s="181">
        <f t="shared" si="32"/>
        <v>3695.8</v>
      </c>
      <c r="P449" s="25"/>
      <c r="Q449" s="184">
        <f>SUM(Q450:Q452)</f>
        <v>1775.3</v>
      </c>
      <c r="R449" s="184">
        <f>SUM(R450:R452)</f>
        <v>1920.5</v>
      </c>
      <c r="S449" s="25"/>
      <c r="T449" s="25">
        <f t="shared" si="27"/>
        <v>100</v>
      </c>
      <c r="U449" s="141"/>
      <c r="V449" s="137"/>
      <c r="W449" s="136"/>
      <c r="AA449" s="116"/>
      <c r="AC449" s="116"/>
    </row>
    <row r="450" spans="1:29" s="115" customFormat="1" ht="25.5" customHeight="1" outlineLevel="4" x14ac:dyDescent="0.25">
      <c r="A450" s="229"/>
      <c r="B450" s="146"/>
      <c r="C450" s="204" t="s">
        <v>993</v>
      </c>
      <c r="D450" s="212"/>
      <c r="E450" s="181">
        <f t="shared" si="38"/>
        <v>2252.4299999999998</v>
      </c>
      <c r="F450" s="25"/>
      <c r="G450" s="25">
        <v>1425.3</v>
      </c>
      <c r="H450" s="25">
        <v>827.13</v>
      </c>
      <c r="I450" s="25"/>
      <c r="J450" s="181">
        <f t="shared" si="31"/>
        <v>2252.4299999999998</v>
      </c>
      <c r="K450" s="25"/>
      <c r="L450" s="25">
        <v>1425.3</v>
      </c>
      <c r="M450" s="25">
        <v>827.13</v>
      </c>
      <c r="N450" s="25"/>
      <c r="O450" s="181">
        <f t="shared" si="32"/>
        <v>2252.4299999999998</v>
      </c>
      <c r="P450" s="25"/>
      <c r="Q450" s="25">
        <v>1425.3</v>
      </c>
      <c r="R450" s="25">
        <v>827.13</v>
      </c>
      <c r="S450" s="25"/>
      <c r="T450" s="25">
        <f t="shared" si="27"/>
        <v>100</v>
      </c>
      <c r="U450" s="141"/>
      <c r="V450" s="137"/>
      <c r="W450" s="136"/>
      <c r="AA450" s="116"/>
      <c r="AC450" s="116"/>
    </row>
    <row r="451" spans="1:29" s="115" customFormat="1" ht="15" customHeight="1" outlineLevel="4" x14ac:dyDescent="0.25">
      <c r="A451" s="229"/>
      <c r="B451" s="146"/>
      <c r="C451" s="204" t="s">
        <v>872</v>
      </c>
      <c r="D451" s="212"/>
      <c r="E451" s="181">
        <f t="shared" si="38"/>
        <v>771.82999999999993</v>
      </c>
      <c r="F451" s="25"/>
      <c r="G451" s="25">
        <v>350</v>
      </c>
      <c r="H451" s="25">
        <v>421.83</v>
      </c>
      <c r="I451" s="25"/>
      <c r="J451" s="181">
        <f t="shared" si="31"/>
        <v>771.82999999999993</v>
      </c>
      <c r="K451" s="25"/>
      <c r="L451" s="25">
        <v>350</v>
      </c>
      <c r="M451" s="25">
        <v>421.83</v>
      </c>
      <c r="N451" s="25"/>
      <c r="O451" s="181">
        <f t="shared" si="32"/>
        <v>771.82999999999993</v>
      </c>
      <c r="P451" s="25"/>
      <c r="Q451" s="25">
        <v>350</v>
      </c>
      <c r="R451" s="25">
        <v>421.83</v>
      </c>
      <c r="S451" s="25"/>
      <c r="T451" s="25">
        <f t="shared" si="27"/>
        <v>100</v>
      </c>
      <c r="U451" s="141"/>
      <c r="V451" s="137"/>
      <c r="W451" s="136"/>
      <c r="AA451" s="116"/>
      <c r="AC451" s="116"/>
    </row>
    <row r="452" spans="1:29" s="115" customFormat="1" ht="15" customHeight="1" outlineLevel="4" x14ac:dyDescent="0.25">
      <c r="A452" s="228"/>
      <c r="B452" s="146"/>
      <c r="C452" s="204" t="s">
        <v>705</v>
      </c>
      <c r="D452" s="213"/>
      <c r="E452" s="181">
        <f t="shared" si="38"/>
        <v>671.54</v>
      </c>
      <c r="F452" s="25"/>
      <c r="G452" s="25"/>
      <c r="H452" s="25">
        <v>671.54</v>
      </c>
      <c r="I452" s="25"/>
      <c r="J452" s="181">
        <f t="shared" si="31"/>
        <v>671.54</v>
      </c>
      <c r="K452" s="25"/>
      <c r="L452" s="25"/>
      <c r="M452" s="25">
        <v>671.54</v>
      </c>
      <c r="N452" s="25"/>
      <c r="O452" s="181">
        <f t="shared" si="32"/>
        <v>671.54</v>
      </c>
      <c r="P452" s="25"/>
      <c r="Q452" s="25"/>
      <c r="R452" s="25">
        <v>671.54</v>
      </c>
      <c r="S452" s="25"/>
      <c r="T452" s="25">
        <f t="shared" si="27"/>
        <v>100</v>
      </c>
      <c r="U452" s="141"/>
      <c r="V452" s="137"/>
      <c r="W452" s="136"/>
      <c r="AA452" s="116"/>
      <c r="AC452" s="116"/>
    </row>
    <row r="453" spans="1:29" s="115" customFormat="1" ht="15" customHeight="1" outlineLevel="3" x14ac:dyDescent="0.25">
      <c r="A453" s="227" t="s">
        <v>884</v>
      </c>
      <c r="B453" s="225" t="s">
        <v>873</v>
      </c>
      <c r="C453" s="226"/>
      <c r="D453" s="211" t="s">
        <v>873</v>
      </c>
      <c r="E453" s="181">
        <f t="shared" si="38"/>
        <v>785.66</v>
      </c>
      <c r="F453" s="25"/>
      <c r="G453" s="184"/>
      <c r="H453" s="184">
        <f>SUM(H454:H456)</f>
        <v>785.66</v>
      </c>
      <c r="I453" s="25"/>
      <c r="J453" s="181">
        <f t="shared" si="31"/>
        <v>785.66</v>
      </c>
      <c r="K453" s="25"/>
      <c r="L453" s="184"/>
      <c r="M453" s="184">
        <f>SUM(M454:M456)</f>
        <v>785.66</v>
      </c>
      <c r="N453" s="25"/>
      <c r="O453" s="181">
        <f t="shared" si="32"/>
        <v>785.66</v>
      </c>
      <c r="P453" s="25"/>
      <c r="Q453" s="184"/>
      <c r="R453" s="184">
        <f>SUM(R454:R456)</f>
        <v>785.66</v>
      </c>
      <c r="S453" s="25"/>
      <c r="T453" s="25">
        <f t="shared" si="27"/>
        <v>100</v>
      </c>
      <c r="U453" s="141"/>
      <c r="V453" s="137"/>
      <c r="W453" s="136"/>
      <c r="AA453" s="116"/>
      <c r="AC453" s="116"/>
    </row>
    <row r="454" spans="1:29" s="115" customFormat="1" ht="15" customHeight="1" outlineLevel="4" x14ac:dyDescent="0.25">
      <c r="A454" s="229"/>
      <c r="B454" s="146"/>
      <c r="C454" s="204" t="s">
        <v>797</v>
      </c>
      <c r="D454" s="212"/>
      <c r="E454" s="181">
        <f t="shared" si="38"/>
        <v>450</v>
      </c>
      <c r="F454" s="25"/>
      <c r="G454" s="25"/>
      <c r="H454" s="25">
        <v>450</v>
      </c>
      <c r="I454" s="25"/>
      <c r="J454" s="181">
        <f t="shared" si="31"/>
        <v>450</v>
      </c>
      <c r="K454" s="25"/>
      <c r="L454" s="25"/>
      <c r="M454" s="25">
        <v>450</v>
      </c>
      <c r="N454" s="25"/>
      <c r="O454" s="181">
        <f t="shared" si="32"/>
        <v>450</v>
      </c>
      <c r="P454" s="25"/>
      <c r="Q454" s="25"/>
      <c r="R454" s="25">
        <v>450</v>
      </c>
      <c r="S454" s="25"/>
      <c r="T454" s="25">
        <f t="shared" si="27"/>
        <v>100</v>
      </c>
      <c r="U454" s="141"/>
      <c r="V454" s="137"/>
      <c r="W454" s="136"/>
      <c r="AA454" s="116"/>
      <c r="AC454" s="116"/>
    </row>
    <row r="455" spans="1:29" s="115" customFormat="1" ht="15" customHeight="1" outlineLevel="4" x14ac:dyDescent="0.25">
      <c r="A455" s="229"/>
      <c r="B455" s="146"/>
      <c r="C455" s="204" t="s">
        <v>877</v>
      </c>
      <c r="D455" s="212"/>
      <c r="E455" s="181">
        <f t="shared" si="38"/>
        <v>150</v>
      </c>
      <c r="F455" s="25"/>
      <c r="G455" s="25"/>
      <c r="H455" s="25">
        <v>150</v>
      </c>
      <c r="I455" s="25"/>
      <c r="J455" s="181">
        <f t="shared" si="31"/>
        <v>150</v>
      </c>
      <c r="K455" s="25"/>
      <c r="L455" s="25"/>
      <c r="M455" s="25">
        <v>150</v>
      </c>
      <c r="N455" s="25"/>
      <c r="O455" s="181">
        <f t="shared" si="32"/>
        <v>150</v>
      </c>
      <c r="P455" s="25"/>
      <c r="Q455" s="25"/>
      <c r="R455" s="25">
        <v>150</v>
      </c>
      <c r="S455" s="25"/>
      <c r="T455" s="25">
        <f t="shared" si="27"/>
        <v>100</v>
      </c>
      <c r="U455" s="141"/>
      <c r="V455" s="137"/>
      <c r="W455" s="136"/>
      <c r="AA455" s="116"/>
      <c r="AC455" s="116"/>
    </row>
    <row r="456" spans="1:29" s="115" customFormat="1" ht="15" customHeight="1" outlineLevel="4" x14ac:dyDescent="0.25">
      <c r="A456" s="228"/>
      <c r="B456" s="146"/>
      <c r="C456" s="204" t="s">
        <v>705</v>
      </c>
      <c r="D456" s="213"/>
      <c r="E456" s="181">
        <f t="shared" si="38"/>
        <v>185.66</v>
      </c>
      <c r="F456" s="25"/>
      <c r="G456" s="25"/>
      <c r="H456" s="25">
        <v>185.66</v>
      </c>
      <c r="I456" s="25"/>
      <c r="J456" s="181">
        <f t="shared" si="31"/>
        <v>185.66</v>
      </c>
      <c r="K456" s="25"/>
      <c r="L456" s="25"/>
      <c r="M456" s="25">
        <v>185.66</v>
      </c>
      <c r="N456" s="25"/>
      <c r="O456" s="181">
        <f t="shared" si="32"/>
        <v>185.66</v>
      </c>
      <c r="P456" s="25"/>
      <c r="Q456" s="25"/>
      <c r="R456" s="25">
        <v>185.66</v>
      </c>
      <c r="S456" s="25"/>
      <c r="T456" s="25">
        <f t="shared" si="27"/>
        <v>100</v>
      </c>
      <c r="U456" s="141"/>
      <c r="V456" s="137"/>
      <c r="W456" s="136"/>
      <c r="AA456" s="116"/>
      <c r="AC456" s="116"/>
    </row>
    <row r="457" spans="1:29" s="115" customFormat="1" ht="15" customHeight="1" outlineLevel="3" x14ac:dyDescent="0.25">
      <c r="A457" s="227" t="s">
        <v>885</v>
      </c>
      <c r="B457" s="225" t="s">
        <v>874</v>
      </c>
      <c r="C457" s="226"/>
      <c r="D457" s="211" t="s">
        <v>874</v>
      </c>
      <c r="E457" s="181">
        <f t="shared" si="38"/>
        <v>945.17000000000007</v>
      </c>
      <c r="F457" s="25"/>
      <c r="G457" s="184"/>
      <c r="H457" s="184">
        <f>SUM(H458:H461)</f>
        <v>945.17000000000007</v>
      </c>
      <c r="I457" s="25"/>
      <c r="J457" s="181">
        <f t="shared" si="31"/>
        <v>774.17000000000007</v>
      </c>
      <c r="K457" s="25"/>
      <c r="L457" s="184"/>
      <c r="M457" s="184">
        <f>SUM(M458:M461)</f>
        <v>774.17000000000007</v>
      </c>
      <c r="N457" s="25"/>
      <c r="O457" s="181">
        <f t="shared" si="32"/>
        <v>774.17000000000007</v>
      </c>
      <c r="P457" s="25"/>
      <c r="Q457" s="184"/>
      <c r="R457" s="184">
        <f>SUM(R458:R461)</f>
        <v>774.17000000000007</v>
      </c>
      <c r="S457" s="25"/>
      <c r="T457" s="25">
        <f t="shared" si="27"/>
        <v>81.908016547287787</v>
      </c>
      <c r="U457" s="141"/>
      <c r="V457" s="137"/>
      <c r="W457" s="136"/>
      <c r="AA457" s="116"/>
      <c r="AC457" s="116"/>
    </row>
    <row r="458" spans="1:29" s="115" customFormat="1" ht="15" customHeight="1" outlineLevel="4" x14ac:dyDescent="0.25">
      <c r="A458" s="229"/>
      <c r="B458" s="146"/>
      <c r="C458" s="204" t="s">
        <v>875</v>
      </c>
      <c r="D458" s="212"/>
      <c r="E458" s="181">
        <f t="shared" si="38"/>
        <v>376.36</v>
      </c>
      <c r="F458" s="25"/>
      <c r="G458" s="25"/>
      <c r="H458" s="25">
        <v>376.36</v>
      </c>
      <c r="I458" s="25"/>
      <c r="J458" s="181">
        <f t="shared" si="31"/>
        <v>376.36</v>
      </c>
      <c r="K458" s="25"/>
      <c r="L458" s="25"/>
      <c r="M458" s="25">
        <v>376.36</v>
      </c>
      <c r="N458" s="25"/>
      <c r="O458" s="181">
        <f t="shared" si="32"/>
        <v>376.36</v>
      </c>
      <c r="P458" s="25"/>
      <c r="Q458" s="25"/>
      <c r="R458" s="25">
        <v>376.36</v>
      </c>
      <c r="S458" s="25"/>
      <c r="T458" s="25">
        <f t="shared" si="27"/>
        <v>100</v>
      </c>
      <c r="U458" s="141"/>
      <c r="V458" s="137"/>
      <c r="W458" s="136"/>
      <c r="AA458" s="116"/>
      <c r="AC458" s="116"/>
    </row>
    <row r="459" spans="1:29" s="115" customFormat="1" ht="15" customHeight="1" outlineLevel="4" x14ac:dyDescent="0.25">
      <c r="A459" s="229"/>
      <c r="B459" s="146"/>
      <c r="C459" s="204" t="s">
        <v>876</v>
      </c>
      <c r="D459" s="212"/>
      <c r="E459" s="181">
        <f t="shared" si="38"/>
        <v>81</v>
      </c>
      <c r="F459" s="25"/>
      <c r="G459" s="25"/>
      <c r="H459" s="25">
        <v>81</v>
      </c>
      <c r="I459" s="25"/>
      <c r="J459" s="181">
        <f t="shared" si="31"/>
        <v>0</v>
      </c>
      <c r="K459" s="25"/>
      <c r="L459" s="25"/>
      <c r="M459" s="25">
        <v>0</v>
      </c>
      <c r="N459" s="25"/>
      <c r="O459" s="181">
        <f t="shared" si="32"/>
        <v>0</v>
      </c>
      <c r="P459" s="25"/>
      <c r="Q459" s="25"/>
      <c r="R459" s="25">
        <v>0</v>
      </c>
      <c r="S459" s="25"/>
      <c r="T459" s="25">
        <f t="shared" si="27"/>
        <v>0</v>
      </c>
      <c r="U459" s="141"/>
      <c r="V459" s="137"/>
      <c r="W459" s="136"/>
      <c r="AA459" s="116"/>
      <c r="AC459" s="116"/>
    </row>
    <row r="460" spans="1:29" s="115" customFormat="1" ht="15" customHeight="1" outlineLevel="4" x14ac:dyDescent="0.25">
      <c r="A460" s="229"/>
      <c r="B460" s="146"/>
      <c r="C460" s="204" t="s">
        <v>878</v>
      </c>
      <c r="D460" s="212"/>
      <c r="E460" s="181">
        <f t="shared" si="38"/>
        <v>90</v>
      </c>
      <c r="F460" s="25"/>
      <c r="G460" s="25"/>
      <c r="H460" s="25">
        <v>90</v>
      </c>
      <c r="I460" s="25"/>
      <c r="J460" s="181">
        <f t="shared" si="31"/>
        <v>0</v>
      </c>
      <c r="K460" s="25"/>
      <c r="L460" s="25"/>
      <c r="M460" s="25">
        <v>0</v>
      </c>
      <c r="N460" s="25"/>
      <c r="O460" s="181">
        <f t="shared" si="32"/>
        <v>0</v>
      </c>
      <c r="P460" s="25"/>
      <c r="Q460" s="25"/>
      <c r="R460" s="25">
        <v>0</v>
      </c>
      <c r="S460" s="25"/>
      <c r="T460" s="25">
        <f t="shared" si="27"/>
        <v>0</v>
      </c>
      <c r="U460" s="141"/>
      <c r="V460" s="137"/>
      <c r="W460" s="136"/>
      <c r="AA460" s="116"/>
      <c r="AC460" s="116"/>
    </row>
    <row r="461" spans="1:29" s="115" customFormat="1" ht="15" customHeight="1" outlineLevel="4" x14ac:dyDescent="0.25">
      <c r="A461" s="228"/>
      <c r="B461" s="146"/>
      <c r="C461" s="204" t="s">
        <v>705</v>
      </c>
      <c r="D461" s="213"/>
      <c r="E461" s="181">
        <f t="shared" si="38"/>
        <v>397.81</v>
      </c>
      <c r="F461" s="25"/>
      <c r="G461" s="25"/>
      <c r="H461" s="25">
        <v>397.81</v>
      </c>
      <c r="I461" s="25"/>
      <c r="J461" s="181">
        <f t="shared" si="31"/>
        <v>397.81</v>
      </c>
      <c r="K461" s="25"/>
      <c r="L461" s="25"/>
      <c r="M461" s="25">
        <v>397.81</v>
      </c>
      <c r="N461" s="25"/>
      <c r="O461" s="181">
        <f t="shared" si="32"/>
        <v>397.81</v>
      </c>
      <c r="P461" s="25"/>
      <c r="Q461" s="25"/>
      <c r="R461" s="25">
        <v>397.81</v>
      </c>
      <c r="S461" s="25"/>
      <c r="T461" s="25">
        <f t="shared" si="27"/>
        <v>100</v>
      </c>
      <c r="U461" s="141"/>
      <c r="V461" s="137"/>
      <c r="W461" s="136"/>
      <c r="AA461" s="116"/>
      <c r="AC461" s="116"/>
    </row>
    <row r="462" spans="1:29" s="115" customFormat="1" ht="43.5" customHeight="1" outlineLevel="3" x14ac:dyDescent="0.25">
      <c r="A462" s="22" t="s">
        <v>886</v>
      </c>
      <c r="B462" s="221" t="s">
        <v>879</v>
      </c>
      <c r="C462" s="222"/>
      <c r="D462" s="201" t="s">
        <v>896</v>
      </c>
      <c r="E462" s="181">
        <f t="shared" si="38"/>
        <v>300</v>
      </c>
      <c r="F462" s="25"/>
      <c r="G462" s="25"/>
      <c r="H462" s="25">
        <v>300</v>
      </c>
      <c r="I462" s="25"/>
      <c r="J462" s="181">
        <f t="shared" si="31"/>
        <v>150</v>
      </c>
      <c r="K462" s="25"/>
      <c r="L462" s="25"/>
      <c r="M462" s="25">
        <v>150</v>
      </c>
      <c r="N462" s="25"/>
      <c r="O462" s="181">
        <f t="shared" si="32"/>
        <v>150</v>
      </c>
      <c r="P462" s="25"/>
      <c r="Q462" s="25"/>
      <c r="R462" s="25">
        <v>150</v>
      </c>
      <c r="S462" s="25"/>
      <c r="T462" s="25">
        <f t="shared" si="27"/>
        <v>50</v>
      </c>
      <c r="U462" s="136"/>
      <c r="V462" s="137"/>
      <c r="W462" s="136"/>
      <c r="AA462" s="116"/>
      <c r="AC462" s="116"/>
    </row>
    <row r="463" spans="1:29" ht="43.5" customHeight="1" outlineLevel="2" x14ac:dyDescent="0.25">
      <c r="A463" s="20" t="s">
        <v>353</v>
      </c>
      <c r="B463" s="231" t="s">
        <v>123</v>
      </c>
      <c r="C463" s="232"/>
      <c r="D463" s="201" t="s">
        <v>896</v>
      </c>
      <c r="E463" s="180">
        <f t="shared" si="38"/>
        <v>204.74</v>
      </c>
      <c r="F463" s="11"/>
      <c r="G463" s="11"/>
      <c r="H463" s="11">
        <v>204.74</v>
      </c>
      <c r="I463" s="11"/>
      <c r="J463" s="180">
        <f t="shared" si="31"/>
        <v>7.44</v>
      </c>
      <c r="K463" s="11"/>
      <c r="L463" s="11"/>
      <c r="M463" s="11">
        <v>7.44</v>
      </c>
      <c r="N463" s="11"/>
      <c r="O463" s="180">
        <f t="shared" si="32"/>
        <v>7.44</v>
      </c>
      <c r="P463" s="11"/>
      <c r="Q463" s="11"/>
      <c r="R463" s="11">
        <v>7.44</v>
      </c>
      <c r="S463" s="11"/>
      <c r="T463" s="11">
        <f t="shared" si="27"/>
        <v>3.6338771124352838</v>
      </c>
      <c r="U463" s="126"/>
      <c r="V463" s="128"/>
      <c r="W463" s="126"/>
      <c r="AA463" s="17"/>
      <c r="AC463" s="17"/>
    </row>
    <row r="464" spans="1:29" s="113" customFormat="1" ht="65.25" customHeight="1" outlineLevel="1" x14ac:dyDescent="0.25">
      <c r="A464" s="30" t="s">
        <v>888</v>
      </c>
      <c r="B464" s="217" t="s">
        <v>887</v>
      </c>
      <c r="C464" s="218"/>
      <c r="D464" s="13"/>
      <c r="E464" s="179">
        <f t="shared" si="38"/>
        <v>29589.97</v>
      </c>
      <c r="F464" s="97"/>
      <c r="G464" s="37">
        <f>SUM(G465:G466)</f>
        <v>9222.36</v>
      </c>
      <c r="H464" s="37">
        <f>SUM(H465:H466)</f>
        <v>14661.11</v>
      </c>
      <c r="I464" s="37">
        <f>I465</f>
        <v>5706.5</v>
      </c>
      <c r="J464" s="179">
        <f t="shared" si="31"/>
        <v>11948.98</v>
      </c>
      <c r="K464" s="97"/>
      <c r="L464" s="37">
        <f>SUM(L465:L466)</f>
        <v>3200</v>
      </c>
      <c r="M464" s="37">
        <f>SUM(M465:M466)</f>
        <v>8748.98</v>
      </c>
      <c r="N464" s="37">
        <f>N465</f>
        <v>0</v>
      </c>
      <c r="O464" s="179">
        <f t="shared" si="32"/>
        <v>11948.98</v>
      </c>
      <c r="P464" s="97"/>
      <c r="Q464" s="37">
        <f>SUM(Q465:Q466)</f>
        <v>3200</v>
      </c>
      <c r="R464" s="37">
        <f>SUM(R465:R466)</f>
        <v>8748.98</v>
      </c>
      <c r="S464" s="37">
        <f>S465</f>
        <v>0</v>
      </c>
      <c r="T464" s="97">
        <f>O464/E464*100</f>
        <v>40.381859123209651</v>
      </c>
      <c r="U464" s="172"/>
      <c r="V464" s="139"/>
      <c r="W464" s="138"/>
      <c r="AA464" s="114"/>
      <c r="AC464" s="114"/>
    </row>
    <row r="465" spans="1:29" ht="57" customHeight="1" outlineLevel="2" x14ac:dyDescent="0.25">
      <c r="A465" s="20" t="s">
        <v>354</v>
      </c>
      <c r="B465" s="230" t="s">
        <v>889</v>
      </c>
      <c r="C465" s="230"/>
      <c r="D465" s="154" t="s">
        <v>897</v>
      </c>
      <c r="E465" s="180">
        <f t="shared" si="38"/>
        <v>27567.370000000003</v>
      </c>
      <c r="F465" s="11"/>
      <c r="G465" s="11">
        <v>9222.36</v>
      </c>
      <c r="H465" s="35">
        <v>12638.51</v>
      </c>
      <c r="I465" s="11">
        <v>5706.5</v>
      </c>
      <c r="J465" s="180">
        <f t="shared" si="31"/>
        <v>10489.36</v>
      </c>
      <c r="K465" s="11"/>
      <c r="L465" s="11">
        <v>3200</v>
      </c>
      <c r="M465" s="11">
        <v>7289.36</v>
      </c>
      <c r="N465" s="11"/>
      <c r="O465" s="180">
        <f t="shared" si="32"/>
        <v>10489.36</v>
      </c>
      <c r="P465" s="11"/>
      <c r="Q465" s="11">
        <v>3200</v>
      </c>
      <c r="R465" s="11">
        <v>7289.36</v>
      </c>
      <c r="S465" s="11"/>
      <c r="T465" s="11">
        <f t="shared" si="27"/>
        <v>38.049911906721604</v>
      </c>
      <c r="U465" s="126"/>
      <c r="V465" s="128"/>
      <c r="W465" s="126"/>
      <c r="AA465" s="17"/>
      <c r="AC465" s="17"/>
    </row>
    <row r="466" spans="1:29" ht="57" customHeight="1" outlineLevel="2" x14ac:dyDescent="0.25">
      <c r="A466" s="20" t="s">
        <v>355</v>
      </c>
      <c r="B466" s="230" t="s">
        <v>890</v>
      </c>
      <c r="C466" s="230"/>
      <c r="D466" s="154" t="s">
        <v>897</v>
      </c>
      <c r="E466" s="180">
        <f t="shared" si="38"/>
        <v>2022.6</v>
      </c>
      <c r="F466" s="11"/>
      <c r="G466" s="11"/>
      <c r="H466" s="11">
        <v>2022.6</v>
      </c>
      <c r="I466" s="11"/>
      <c r="J466" s="180">
        <f t="shared" si="31"/>
        <v>1459.62</v>
      </c>
      <c r="K466" s="11"/>
      <c r="L466" s="11"/>
      <c r="M466" s="11">
        <v>1459.62</v>
      </c>
      <c r="N466" s="11"/>
      <c r="O466" s="180">
        <f t="shared" si="32"/>
        <v>1459.62</v>
      </c>
      <c r="P466" s="11"/>
      <c r="Q466" s="11"/>
      <c r="R466" s="11">
        <v>1459.62</v>
      </c>
      <c r="S466" s="11"/>
      <c r="T466" s="11">
        <f t="shared" si="27"/>
        <v>72.165529516463948</v>
      </c>
      <c r="U466" s="128"/>
      <c r="V466" s="128"/>
      <c r="W466" s="126"/>
      <c r="AA466" s="17"/>
      <c r="AC466" s="17"/>
    </row>
    <row r="467" spans="1:29" s="113" customFormat="1" ht="66.75" customHeight="1" outlineLevel="1" x14ac:dyDescent="0.25">
      <c r="A467" s="30" t="s">
        <v>891</v>
      </c>
      <c r="B467" s="214" t="s">
        <v>23</v>
      </c>
      <c r="C467" s="215"/>
      <c r="D467" s="13"/>
      <c r="E467" s="179">
        <f t="shared" si="38"/>
        <v>51642.829999999994</v>
      </c>
      <c r="F467" s="37">
        <f>SUM(F468:F469)</f>
        <v>926.6</v>
      </c>
      <c r="G467" s="37">
        <f>SUM(G468:G469)</f>
        <v>50716.229999999996</v>
      </c>
      <c r="H467" s="97"/>
      <c r="I467" s="97"/>
      <c r="J467" s="179">
        <f t="shared" si="31"/>
        <v>25445.41</v>
      </c>
      <c r="K467" s="37">
        <f>SUM(K468:K469)</f>
        <v>262.12</v>
      </c>
      <c r="L467" s="37">
        <f>SUM(L468:L469)</f>
        <v>25183.29</v>
      </c>
      <c r="M467" s="97"/>
      <c r="N467" s="97"/>
      <c r="O467" s="179">
        <f t="shared" si="32"/>
        <v>25445.41</v>
      </c>
      <c r="P467" s="37">
        <f>SUM(P468:P469)</f>
        <v>262.12</v>
      </c>
      <c r="Q467" s="37">
        <f>SUM(Q468:Q469)</f>
        <v>25183.29</v>
      </c>
      <c r="R467" s="97"/>
      <c r="S467" s="97"/>
      <c r="T467" s="97">
        <f t="shared" si="27"/>
        <v>49.271912480396608</v>
      </c>
      <c r="U467" s="172"/>
      <c r="V467" s="139"/>
      <c r="W467" s="138"/>
      <c r="AA467" s="114"/>
      <c r="AC467" s="114"/>
    </row>
    <row r="468" spans="1:29" ht="46.5" customHeight="1" outlineLevel="2" x14ac:dyDescent="0.25">
      <c r="A468" s="20" t="s">
        <v>356</v>
      </c>
      <c r="B468" s="216" t="s">
        <v>892</v>
      </c>
      <c r="C468" s="216"/>
      <c r="D468" s="154" t="s">
        <v>899</v>
      </c>
      <c r="E468" s="180">
        <f t="shared" si="38"/>
        <v>36955</v>
      </c>
      <c r="F468" s="11">
        <v>435.3</v>
      </c>
      <c r="G468" s="11">
        <v>36519.699999999997</v>
      </c>
      <c r="H468" s="11"/>
      <c r="I468" s="11"/>
      <c r="J468" s="180">
        <f t="shared" si="31"/>
        <v>16799.039999999997</v>
      </c>
      <c r="K468" s="11">
        <v>262.12</v>
      </c>
      <c r="L468" s="11">
        <v>16536.919999999998</v>
      </c>
      <c r="M468" s="11"/>
      <c r="N468" s="11"/>
      <c r="O468" s="180">
        <f t="shared" si="32"/>
        <v>16799.039999999997</v>
      </c>
      <c r="P468" s="11">
        <v>262.12</v>
      </c>
      <c r="Q468" s="11">
        <v>16536.919999999998</v>
      </c>
      <c r="R468" s="11"/>
      <c r="S468" s="11"/>
      <c r="T468" s="11">
        <f t="shared" si="27"/>
        <v>45.458097686375318</v>
      </c>
      <c r="U468" s="5"/>
      <c r="V468" s="128"/>
      <c r="W468" s="126"/>
      <c r="AA468" s="17"/>
      <c r="AC468" s="17"/>
    </row>
    <row r="469" spans="1:29" ht="40.5" customHeight="1" outlineLevel="2" x14ac:dyDescent="0.25">
      <c r="A469" s="20" t="s">
        <v>357</v>
      </c>
      <c r="B469" s="216" t="s">
        <v>893</v>
      </c>
      <c r="C469" s="216"/>
      <c r="D469" s="154" t="s">
        <v>899</v>
      </c>
      <c r="E469" s="180">
        <f t="shared" si="38"/>
        <v>14687.83</v>
      </c>
      <c r="F469" s="11">
        <v>491.3</v>
      </c>
      <c r="G469" s="11">
        <v>14196.53</v>
      </c>
      <c r="H469" s="11"/>
      <c r="I469" s="11"/>
      <c r="J469" s="180">
        <f t="shared" si="31"/>
        <v>8646.3700000000008</v>
      </c>
      <c r="K469" s="11">
        <v>0</v>
      </c>
      <c r="L469" s="11">
        <v>8646.3700000000008</v>
      </c>
      <c r="M469" s="11"/>
      <c r="N469" s="11"/>
      <c r="O469" s="180">
        <f t="shared" si="32"/>
        <v>8646.3700000000008</v>
      </c>
      <c r="P469" s="11">
        <v>0</v>
      </c>
      <c r="Q469" s="11">
        <v>8646.3700000000008</v>
      </c>
      <c r="R469" s="11"/>
      <c r="S469" s="11"/>
      <c r="T469" s="11">
        <f t="shared" si="27"/>
        <v>58.867579485873691</v>
      </c>
      <c r="U469" s="5"/>
      <c r="V469" s="128"/>
      <c r="W469" s="126"/>
      <c r="AA469" s="17"/>
      <c r="AC469" s="17"/>
    </row>
    <row r="470" spans="1:29" ht="73.5" customHeight="1" x14ac:dyDescent="0.25">
      <c r="A470" s="16" t="s">
        <v>358</v>
      </c>
      <c r="B470" s="251" t="s">
        <v>906</v>
      </c>
      <c r="C470" s="252"/>
      <c r="D470" s="12"/>
      <c r="E470" s="9">
        <f>F470+G470+H470+I470</f>
        <v>1332.11</v>
      </c>
      <c r="F470" s="107"/>
      <c r="G470" s="107"/>
      <c r="H470" s="10">
        <f>H471</f>
        <v>1332.11</v>
      </c>
      <c r="I470" s="10"/>
      <c r="J470" s="9">
        <f>K470+L470+M470+N470</f>
        <v>342.91</v>
      </c>
      <c r="K470" s="107"/>
      <c r="L470" s="107"/>
      <c r="M470" s="10">
        <f>M471</f>
        <v>342.91</v>
      </c>
      <c r="N470" s="10"/>
      <c r="O470" s="9">
        <f>P470+Q470+R470+S470</f>
        <v>342.91</v>
      </c>
      <c r="P470" s="107"/>
      <c r="Q470" s="107"/>
      <c r="R470" s="10">
        <f>R471</f>
        <v>342.91</v>
      </c>
      <c r="S470" s="10"/>
      <c r="T470" s="107">
        <f t="shared" si="27"/>
        <v>25.741868164040511</v>
      </c>
      <c r="U470" s="126"/>
      <c r="V470" s="128"/>
      <c r="W470" s="126"/>
      <c r="Z470" s="18"/>
      <c r="AA470" s="17"/>
      <c r="AC470" s="17"/>
    </row>
    <row r="471" spans="1:29" ht="18.75" customHeight="1" outlineLevel="1" x14ac:dyDescent="0.25">
      <c r="A471" s="20" t="s">
        <v>359</v>
      </c>
      <c r="B471" s="271" t="s">
        <v>907</v>
      </c>
      <c r="C471" s="272"/>
      <c r="D471" s="14"/>
      <c r="E471" s="38">
        <f t="shared" ref="E471:E510" si="39">F471+G471+H471+I471</f>
        <v>1332.11</v>
      </c>
      <c r="F471" s="11"/>
      <c r="G471" s="11"/>
      <c r="H471" s="117">
        <f>SUM(H472:H474)</f>
        <v>1332.11</v>
      </c>
      <c r="I471" s="117"/>
      <c r="J471" s="38">
        <f>K471+L471+M471+N471</f>
        <v>342.91</v>
      </c>
      <c r="K471" s="11"/>
      <c r="L471" s="11"/>
      <c r="M471" s="117">
        <f>SUM(M472:M474)</f>
        <v>342.91</v>
      </c>
      <c r="N471" s="117"/>
      <c r="O471" s="38">
        <f>P471+Q471+R471+S471</f>
        <v>342.91</v>
      </c>
      <c r="P471" s="11"/>
      <c r="Q471" s="11"/>
      <c r="R471" s="117">
        <f>SUM(R472:R474)</f>
        <v>342.91</v>
      </c>
      <c r="S471" s="117"/>
      <c r="T471" s="11">
        <f>O471/E471*100</f>
        <v>25.741868164040511</v>
      </c>
      <c r="U471" s="126"/>
      <c r="V471" s="128"/>
      <c r="W471" s="126"/>
      <c r="Z471" s="17"/>
      <c r="AA471" s="17"/>
      <c r="AC471" s="17"/>
    </row>
    <row r="472" spans="1:29" s="115" customFormat="1" ht="42.75" customHeight="1" outlineLevel="2" x14ac:dyDescent="0.25">
      <c r="A472" s="146" t="s">
        <v>911</v>
      </c>
      <c r="B472" s="146"/>
      <c r="C472" s="151" t="s">
        <v>908</v>
      </c>
      <c r="D472" s="151"/>
      <c r="E472" s="39">
        <f>H472</f>
        <v>199.12</v>
      </c>
      <c r="F472" s="25"/>
      <c r="G472" s="25"/>
      <c r="H472" s="25">
        <v>199.12</v>
      </c>
      <c r="I472" s="25"/>
      <c r="J472" s="39">
        <f>M472</f>
        <v>71.81</v>
      </c>
      <c r="K472" s="25"/>
      <c r="L472" s="25"/>
      <c r="M472" s="25">
        <v>71.81</v>
      </c>
      <c r="N472" s="25"/>
      <c r="O472" s="39">
        <f>R472</f>
        <v>71.81</v>
      </c>
      <c r="P472" s="25"/>
      <c r="Q472" s="25"/>
      <c r="R472" s="25">
        <v>71.81</v>
      </c>
      <c r="S472" s="25"/>
      <c r="T472" s="25">
        <f>O472/E472*100</f>
        <v>36.063680192848537</v>
      </c>
      <c r="U472" s="136"/>
      <c r="V472" s="137"/>
      <c r="W472" s="136"/>
      <c r="AA472" s="116"/>
      <c r="AC472" s="116"/>
    </row>
    <row r="473" spans="1:29" s="115" customFormat="1" ht="36.75" customHeight="1" outlineLevel="2" x14ac:dyDescent="0.25">
      <c r="A473" s="146" t="s">
        <v>912</v>
      </c>
      <c r="B473" s="146"/>
      <c r="C473" s="151" t="s">
        <v>909</v>
      </c>
      <c r="D473" s="151"/>
      <c r="E473" s="39">
        <f>H473</f>
        <v>419.45</v>
      </c>
      <c r="F473" s="25"/>
      <c r="G473" s="25"/>
      <c r="H473" s="25">
        <v>419.45</v>
      </c>
      <c r="I473" s="25"/>
      <c r="J473" s="39">
        <f>M473</f>
        <v>271.10000000000002</v>
      </c>
      <c r="K473" s="25"/>
      <c r="L473" s="25"/>
      <c r="M473" s="25">
        <v>271.10000000000002</v>
      </c>
      <c r="N473" s="25"/>
      <c r="O473" s="39">
        <f>R473</f>
        <v>271.10000000000002</v>
      </c>
      <c r="P473" s="25"/>
      <c r="Q473" s="25"/>
      <c r="R473" s="25">
        <v>271.10000000000002</v>
      </c>
      <c r="S473" s="25"/>
      <c r="T473" s="25">
        <f>O473/E473*100</f>
        <v>64.632256526403637</v>
      </c>
      <c r="U473" s="136"/>
      <c r="V473" s="137"/>
      <c r="W473" s="136"/>
      <c r="AA473" s="116"/>
      <c r="AC473" s="116"/>
    </row>
    <row r="474" spans="1:29" s="115" customFormat="1" ht="32.25" customHeight="1" outlineLevel="2" x14ac:dyDescent="0.25">
      <c r="A474" s="146" t="s">
        <v>913</v>
      </c>
      <c r="B474" s="146"/>
      <c r="C474" s="151" t="s">
        <v>910</v>
      </c>
      <c r="D474" s="151"/>
      <c r="E474" s="39">
        <f>H474</f>
        <v>713.54</v>
      </c>
      <c r="F474" s="25"/>
      <c r="G474" s="25"/>
      <c r="H474" s="25">
        <v>713.54</v>
      </c>
      <c r="I474" s="25"/>
      <c r="J474" s="39">
        <f>M474</f>
        <v>0</v>
      </c>
      <c r="K474" s="25"/>
      <c r="L474" s="25"/>
      <c r="M474" s="25">
        <v>0</v>
      </c>
      <c r="N474" s="25"/>
      <c r="O474" s="39">
        <f>R474</f>
        <v>0</v>
      </c>
      <c r="P474" s="25"/>
      <c r="Q474" s="25"/>
      <c r="R474" s="25">
        <v>0</v>
      </c>
      <c r="S474" s="25"/>
      <c r="T474" s="25">
        <f>O474/E474*100</f>
        <v>0</v>
      </c>
      <c r="U474" s="136"/>
      <c r="V474" s="137"/>
      <c r="W474" s="136"/>
      <c r="AA474" s="116"/>
      <c r="AC474" s="116"/>
    </row>
    <row r="475" spans="1:29" ht="75" customHeight="1" x14ac:dyDescent="0.25">
      <c r="A475" s="2">
        <v>9</v>
      </c>
      <c r="B475" s="251" t="s">
        <v>1017</v>
      </c>
      <c r="C475" s="252"/>
      <c r="D475" s="12"/>
      <c r="E475" s="9">
        <f t="shared" si="39"/>
        <v>42996.02</v>
      </c>
      <c r="F475" s="10">
        <f>F476+F482</f>
        <v>22.82</v>
      </c>
      <c r="G475" s="10">
        <f t="shared" ref="G475:H475" si="40">G476+G482</f>
        <v>5880.38</v>
      </c>
      <c r="H475" s="10">
        <f t="shared" si="40"/>
        <v>37092.82</v>
      </c>
      <c r="I475" s="107"/>
      <c r="J475" s="9">
        <f>K475+L475+M475+N475</f>
        <v>25055.72</v>
      </c>
      <c r="K475" s="10">
        <f>K476+K482</f>
        <v>0</v>
      </c>
      <c r="L475" s="10">
        <f t="shared" ref="L475" si="41">L476+L482</f>
        <v>5495.9</v>
      </c>
      <c r="M475" s="10">
        <f t="shared" ref="M475" si="42">M476+M482</f>
        <v>19559.82</v>
      </c>
      <c r="N475" s="107"/>
      <c r="O475" s="9">
        <f>P475+Q475+R475+S475</f>
        <v>25055.72</v>
      </c>
      <c r="P475" s="10">
        <f>P476+P482</f>
        <v>0</v>
      </c>
      <c r="Q475" s="10">
        <f t="shared" ref="Q475" si="43">Q476+Q482</f>
        <v>5495.9</v>
      </c>
      <c r="R475" s="10">
        <f t="shared" ref="R475" si="44">R476+R482</f>
        <v>19559.82</v>
      </c>
      <c r="S475" s="107"/>
      <c r="T475" s="107">
        <f t="shared" ref="T475:T539" si="45">O475/E475*100</f>
        <v>58.274510059303175</v>
      </c>
      <c r="U475" s="126"/>
      <c r="V475" s="128"/>
      <c r="W475" s="126"/>
      <c r="AA475" s="17"/>
      <c r="AC475" s="17"/>
    </row>
    <row r="476" spans="1:29" ht="67.5" customHeight="1" outlineLevel="1" x14ac:dyDescent="0.25">
      <c r="A476" s="19" t="s">
        <v>360</v>
      </c>
      <c r="B476" s="217" t="s">
        <v>914</v>
      </c>
      <c r="C476" s="218"/>
      <c r="D476" s="13"/>
      <c r="E476" s="36">
        <f t="shared" si="39"/>
        <v>41886.769999999997</v>
      </c>
      <c r="F476" s="37">
        <f>F477+F481</f>
        <v>22.82</v>
      </c>
      <c r="G476" s="37">
        <f t="shared" ref="G476:H476" si="46">G477+G481</f>
        <v>5489.28</v>
      </c>
      <c r="H476" s="37">
        <f t="shared" si="46"/>
        <v>36374.67</v>
      </c>
      <c r="I476" s="97"/>
      <c r="J476" s="36">
        <f>K476+L476+M476+N476</f>
        <v>24571.77</v>
      </c>
      <c r="K476" s="37">
        <f>K477+K481</f>
        <v>0</v>
      </c>
      <c r="L476" s="37">
        <f t="shared" ref="L476" si="47">L477+L481</f>
        <v>5329.5</v>
      </c>
      <c r="M476" s="37">
        <f>M477+M481</f>
        <v>19242.27</v>
      </c>
      <c r="N476" s="97"/>
      <c r="O476" s="36">
        <f>P476+Q476+R476+S476</f>
        <v>24571.77</v>
      </c>
      <c r="P476" s="37">
        <f>P477+P481</f>
        <v>0</v>
      </c>
      <c r="Q476" s="37">
        <f>Q477+Q481</f>
        <v>5329.5</v>
      </c>
      <c r="R476" s="37">
        <f>R477+R481</f>
        <v>19242.27</v>
      </c>
      <c r="S476" s="97"/>
      <c r="T476" s="97">
        <f t="shared" si="45"/>
        <v>58.662365228925509</v>
      </c>
      <c r="U476" s="126"/>
      <c r="V476" s="128"/>
      <c r="W476" s="126"/>
      <c r="AA476" s="17"/>
      <c r="AC476" s="17"/>
    </row>
    <row r="477" spans="1:29" ht="31.5" customHeight="1" outlineLevel="2" x14ac:dyDescent="0.25">
      <c r="A477" s="20" t="s">
        <v>361</v>
      </c>
      <c r="B477" s="253" t="s">
        <v>915</v>
      </c>
      <c r="C477" s="254"/>
      <c r="D477" s="14" t="s">
        <v>953</v>
      </c>
      <c r="E477" s="38">
        <f t="shared" si="39"/>
        <v>40246.619999999995</v>
      </c>
      <c r="F477" s="117">
        <f>SUM(F478:F480)</f>
        <v>22.82</v>
      </c>
      <c r="G477" s="117">
        <f t="shared" ref="G477:H477" si="48">SUM(G478:G480)</f>
        <v>5489.28</v>
      </c>
      <c r="H477" s="117">
        <f t="shared" si="48"/>
        <v>34734.519999999997</v>
      </c>
      <c r="I477" s="11"/>
      <c r="J477" s="38">
        <f t="shared" ref="J477:J510" si="49">K477+L477+M477+N477</f>
        <v>23776.420000000002</v>
      </c>
      <c r="K477" s="117">
        <f>SUM(K478:K480)</f>
        <v>0</v>
      </c>
      <c r="L477" s="117">
        <f t="shared" ref="L477" si="50">SUM(L478:L480)</f>
        <v>5329.5</v>
      </c>
      <c r="M477" s="117">
        <f>SUM(M478:M480)</f>
        <v>18446.920000000002</v>
      </c>
      <c r="N477" s="11"/>
      <c r="O477" s="38">
        <f t="shared" ref="O477:O510" si="51">P477+Q477+R477+S477</f>
        <v>23776.420000000002</v>
      </c>
      <c r="P477" s="117">
        <f>SUM(P478:P480)</f>
        <v>0</v>
      </c>
      <c r="Q477" s="117">
        <f>SUM(Q478:Q480)</f>
        <v>5329.5</v>
      </c>
      <c r="R477" s="117">
        <f>SUM(R478:R480)</f>
        <v>18446.920000000002</v>
      </c>
      <c r="S477" s="11"/>
      <c r="T477" s="11">
        <f t="shared" si="45"/>
        <v>59.076811916131099</v>
      </c>
      <c r="U477" s="126"/>
      <c r="V477" s="128"/>
      <c r="W477" s="126"/>
      <c r="AA477" s="17"/>
      <c r="AC477" s="17"/>
    </row>
    <row r="478" spans="1:29" s="115" customFormat="1" ht="25.5" outlineLevel="3" x14ac:dyDescent="0.25">
      <c r="A478" s="22" t="s">
        <v>362</v>
      </c>
      <c r="B478" s="23"/>
      <c r="C478" s="185" t="s">
        <v>916</v>
      </c>
      <c r="D478" s="24" t="s">
        <v>953</v>
      </c>
      <c r="E478" s="39">
        <f t="shared" si="39"/>
        <v>29899.39</v>
      </c>
      <c r="F478" s="125"/>
      <c r="G478" s="125"/>
      <c r="H478" s="125">
        <v>29899.39</v>
      </c>
      <c r="I478" s="125"/>
      <c r="J478" s="199">
        <f t="shared" si="49"/>
        <v>18145.22</v>
      </c>
      <c r="K478" s="125"/>
      <c r="L478" s="125"/>
      <c r="M478" s="125">
        <v>18145.22</v>
      </c>
      <c r="N478" s="25"/>
      <c r="O478" s="39">
        <f t="shared" si="51"/>
        <v>18145.22</v>
      </c>
      <c r="P478" s="25"/>
      <c r="Q478" s="25"/>
      <c r="R478" s="25">
        <v>18145.22</v>
      </c>
      <c r="S478" s="25"/>
      <c r="T478" s="25">
        <f t="shared" si="45"/>
        <v>60.687592623127095</v>
      </c>
      <c r="U478" s="136"/>
      <c r="V478" s="137"/>
      <c r="W478" s="136"/>
      <c r="AA478" s="116"/>
      <c r="AC478" s="116"/>
    </row>
    <row r="479" spans="1:29" s="115" customFormat="1" ht="25.5" outlineLevel="3" x14ac:dyDescent="0.25">
      <c r="A479" s="22" t="s">
        <v>363</v>
      </c>
      <c r="B479" s="23"/>
      <c r="C479" s="185" t="s">
        <v>158</v>
      </c>
      <c r="D479" s="24" t="s">
        <v>953</v>
      </c>
      <c r="E479" s="39">
        <f t="shared" si="39"/>
        <v>10144.34</v>
      </c>
      <c r="F479" s="25"/>
      <c r="G479" s="25">
        <v>5329.5</v>
      </c>
      <c r="H479" s="25">
        <v>4814.84</v>
      </c>
      <c r="I479" s="25"/>
      <c r="J479" s="39">
        <f t="shared" si="49"/>
        <v>5631.2</v>
      </c>
      <c r="K479" s="25"/>
      <c r="L479" s="25">
        <v>5329.5</v>
      </c>
      <c r="M479" s="25">
        <v>301.7</v>
      </c>
      <c r="N479" s="25"/>
      <c r="O479" s="39">
        <f t="shared" si="51"/>
        <v>5631.2</v>
      </c>
      <c r="P479" s="25"/>
      <c r="Q479" s="25">
        <v>5329.5</v>
      </c>
      <c r="R479" s="25">
        <v>301.7</v>
      </c>
      <c r="S479" s="25"/>
      <c r="T479" s="25">
        <f t="shared" si="45"/>
        <v>55.51075772302584</v>
      </c>
      <c r="U479" s="136"/>
      <c r="V479" s="137"/>
      <c r="W479" s="136"/>
      <c r="AA479" s="116"/>
      <c r="AC479" s="116"/>
    </row>
    <row r="480" spans="1:29" s="115" customFormat="1" ht="25.5" outlineLevel="3" x14ac:dyDescent="0.25">
      <c r="A480" s="22" t="s">
        <v>364</v>
      </c>
      <c r="B480" s="23"/>
      <c r="C480" s="185" t="s">
        <v>340</v>
      </c>
      <c r="D480" s="24" t="s">
        <v>953</v>
      </c>
      <c r="E480" s="39">
        <f t="shared" si="39"/>
        <v>202.89</v>
      </c>
      <c r="F480" s="25">
        <v>22.82</v>
      </c>
      <c r="G480" s="25">
        <v>159.78</v>
      </c>
      <c r="H480" s="25">
        <v>20.29</v>
      </c>
      <c r="I480" s="25"/>
      <c r="J480" s="39">
        <f t="shared" si="49"/>
        <v>0</v>
      </c>
      <c r="K480" s="25"/>
      <c r="L480" s="25"/>
      <c r="M480" s="25">
        <v>0</v>
      </c>
      <c r="N480" s="25"/>
      <c r="O480" s="39">
        <f t="shared" si="51"/>
        <v>0</v>
      </c>
      <c r="P480" s="25"/>
      <c r="Q480" s="25"/>
      <c r="R480" s="25">
        <v>0</v>
      </c>
      <c r="S480" s="25"/>
      <c r="T480" s="25">
        <f t="shared" si="45"/>
        <v>0</v>
      </c>
      <c r="U480" s="136"/>
      <c r="V480" s="137"/>
      <c r="W480" s="136"/>
      <c r="AA480" s="116"/>
      <c r="AC480" s="116"/>
    </row>
    <row r="481" spans="1:29" ht="26.25" customHeight="1" outlineLevel="2" x14ac:dyDescent="0.25">
      <c r="A481" s="20" t="s">
        <v>365</v>
      </c>
      <c r="B481" s="253" t="s">
        <v>917</v>
      </c>
      <c r="C481" s="254"/>
      <c r="D481" s="14" t="s">
        <v>953</v>
      </c>
      <c r="E481" s="38">
        <f t="shared" si="39"/>
        <v>1640.15</v>
      </c>
      <c r="F481" s="11"/>
      <c r="G481" s="11"/>
      <c r="H481" s="11">
        <v>1640.15</v>
      </c>
      <c r="I481" s="11"/>
      <c r="J481" s="38">
        <f t="shared" si="49"/>
        <v>795.35</v>
      </c>
      <c r="K481" s="11"/>
      <c r="L481" s="11"/>
      <c r="M481" s="11">
        <v>795.35</v>
      </c>
      <c r="N481" s="11"/>
      <c r="O481" s="38">
        <f t="shared" si="51"/>
        <v>795.35</v>
      </c>
      <c r="P481" s="11"/>
      <c r="Q481" s="11"/>
      <c r="R481" s="11">
        <v>795.35</v>
      </c>
      <c r="S481" s="11"/>
      <c r="T481" s="11">
        <f t="shared" si="45"/>
        <v>48.492515928421184</v>
      </c>
      <c r="U481" s="126"/>
      <c r="V481" s="128"/>
      <c r="W481" s="126"/>
      <c r="AA481" s="17"/>
      <c r="AC481" s="17"/>
    </row>
    <row r="482" spans="1:29" s="113" customFormat="1" ht="66.75" customHeight="1" outlineLevel="1" x14ac:dyDescent="0.25">
      <c r="A482" s="30" t="s">
        <v>918</v>
      </c>
      <c r="B482" s="217" t="s">
        <v>919</v>
      </c>
      <c r="C482" s="218"/>
      <c r="D482" s="13"/>
      <c r="E482" s="38">
        <f t="shared" si="39"/>
        <v>1109.25</v>
      </c>
      <c r="F482" s="97"/>
      <c r="G482" s="37">
        <f>G483+G506</f>
        <v>391.1</v>
      </c>
      <c r="H482" s="37">
        <f>H483+H506</f>
        <v>718.15</v>
      </c>
      <c r="I482" s="97"/>
      <c r="J482" s="38">
        <f t="shared" si="49"/>
        <v>483.95000000000005</v>
      </c>
      <c r="K482" s="97"/>
      <c r="L482" s="37">
        <f>L483+L506</f>
        <v>166.4</v>
      </c>
      <c r="M482" s="37">
        <f>M483+M506</f>
        <v>317.55</v>
      </c>
      <c r="N482" s="97"/>
      <c r="O482" s="38">
        <f t="shared" si="51"/>
        <v>483.95000000000005</v>
      </c>
      <c r="P482" s="97"/>
      <c r="Q482" s="37">
        <f>Q483+Q506</f>
        <v>166.4</v>
      </c>
      <c r="R482" s="37">
        <f>R483+R506</f>
        <v>317.55</v>
      </c>
      <c r="S482" s="97"/>
      <c r="T482" s="11">
        <f t="shared" si="45"/>
        <v>43.628577867928783</v>
      </c>
      <c r="U482" s="138"/>
      <c r="V482" s="139"/>
      <c r="W482" s="138"/>
      <c r="AA482" s="114"/>
      <c r="AC482" s="114"/>
    </row>
    <row r="483" spans="1:29" s="113" customFormat="1" ht="66.75" customHeight="1" outlineLevel="2" x14ac:dyDescent="0.25">
      <c r="A483" s="20" t="s">
        <v>366</v>
      </c>
      <c r="B483" s="253" t="s">
        <v>920</v>
      </c>
      <c r="C483" s="254"/>
      <c r="D483" s="151" t="s">
        <v>954</v>
      </c>
      <c r="E483" s="38">
        <f t="shared" si="39"/>
        <v>990.65</v>
      </c>
      <c r="F483" s="97"/>
      <c r="G483" s="37">
        <f>G484+G485+G486+G487+G488+G489+G490+G491+G492+G493+G494+G495+G496+G497+G498+G499+G500+G501+G502+G505</f>
        <v>391.1</v>
      </c>
      <c r="H483" s="37">
        <f>H484+H485+H486+H487+H488+H489+H490+H491+H492+H493+H494+H495+H496+H497+H498+H499+H500+H501+H502+H505</f>
        <v>599.54999999999995</v>
      </c>
      <c r="I483" s="97"/>
      <c r="J483" s="38">
        <f t="shared" si="49"/>
        <v>472.44000000000005</v>
      </c>
      <c r="K483" s="97"/>
      <c r="L483" s="37">
        <f>L484+L485+L486+L487+L488+L489+L490+L491+L492+L493+L494+L495+L496+L497+L498+L499+L500+L501+L502+L505</f>
        <v>166.4</v>
      </c>
      <c r="M483" s="37">
        <f>M484+M485+M486+M487+M488+M489+M490+M491+M492+M493+M494+M495+M496+M497+M498+M499+M500+M501+M502+M505</f>
        <v>306.04000000000002</v>
      </c>
      <c r="N483" s="97"/>
      <c r="O483" s="38">
        <f t="shared" si="51"/>
        <v>472.44000000000005</v>
      </c>
      <c r="P483" s="97"/>
      <c r="Q483" s="37">
        <f>Q484+Q485+Q486+Q487+Q488+Q489+Q490+Q491+Q492+Q493+Q494+Q495+Q496+Q497+Q498+Q499+Q500+Q501+Q502+Q505</f>
        <v>166.4</v>
      </c>
      <c r="R483" s="37">
        <f>R484+R485+R486+R487+R488+R489+R490+R491+R492+R493+R494+R495+R496+R497+R498+R499+R500+R501+R502+R505</f>
        <v>306.04000000000002</v>
      </c>
      <c r="S483" s="97"/>
      <c r="T483" s="11">
        <f t="shared" si="45"/>
        <v>47.689900570332618</v>
      </c>
      <c r="U483" s="138"/>
      <c r="V483" s="139"/>
      <c r="W483" s="138"/>
      <c r="AA483" s="114"/>
      <c r="AC483" s="114"/>
    </row>
    <row r="484" spans="1:29" ht="60" customHeight="1" outlineLevel="3" x14ac:dyDescent="0.25">
      <c r="A484" s="146" t="s">
        <v>927</v>
      </c>
      <c r="B484" s="159"/>
      <c r="C484" s="200" t="s">
        <v>922</v>
      </c>
      <c r="D484" s="151" t="s">
        <v>954</v>
      </c>
      <c r="E484" s="38">
        <f t="shared" si="39"/>
        <v>32</v>
      </c>
      <c r="F484" s="25"/>
      <c r="G484" s="25"/>
      <c r="H484" s="25">
        <v>32</v>
      </c>
      <c r="I484" s="25"/>
      <c r="J484" s="38">
        <f t="shared" si="49"/>
        <v>0</v>
      </c>
      <c r="K484" s="25"/>
      <c r="L484" s="25"/>
      <c r="M484" s="25">
        <v>0</v>
      </c>
      <c r="N484" s="25"/>
      <c r="O484" s="38">
        <f t="shared" si="51"/>
        <v>0</v>
      </c>
      <c r="P484" s="25"/>
      <c r="Q484" s="25"/>
      <c r="R484" s="25">
        <v>0</v>
      </c>
      <c r="S484" s="25"/>
      <c r="T484" s="11">
        <f t="shared" si="45"/>
        <v>0</v>
      </c>
      <c r="U484" s="126"/>
      <c r="V484" s="128"/>
      <c r="W484" s="126"/>
      <c r="AA484" s="17"/>
      <c r="AC484" s="17"/>
    </row>
    <row r="485" spans="1:29" ht="63.75" customHeight="1" outlineLevel="3" x14ac:dyDescent="0.25">
      <c r="A485" s="146" t="s">
        <v>928</v>
      </c>
      <c r="B485" s="146"/>
      <c r="C485" s="151" t="s">
        <v>145</v>
      </c>
      <c r="D485" s="151" t="s">
        <v>954</v>
      </c>
      <c r="E485" s="38">
        <f t="shared" si="39"/>
        <v>24.6</v>
      </c>
      <c r="F485" s="25"/>
      <c r="G485" s="25"/>
      <c r="H485" s="25">
        <v>24.6</v>
      </c>
      <c r="I485" s="25"/>
      <c r="J485" s="38">
        <f t="shared" si="49"/>
        <v>24.6</v>
      </c>
      <c r="K485" s="25"/>
      <c r="L485" s="25"/>
      <c r="M485" s="25">
        <v>24.6</v>
      </c>
      <c r="N485" s="25"/>
      <c r="O485" s="38">
        <f t="shared" si="51"/>
        <v>24.6</v>
      </c>
      <c r="P485" s="25"/>
      <c r="Q485" s="25"/>
      <c r="R485" s="25">
        <v>24.6</v>
      </c>
      <c r="S485" s="25"/>
      <c r="T485" s="11">
        <f t="shared" si="45"/>
        <v>100</v>
      </c>
      <c r="U485" s="126"/>
      <c r="V485" s="128"/>
      <c r="W485" s="126"/>
      <c r="AA485" s="17"/>
      <c r="AC485" s="17"/>
    </row>
    <row r="486" spans="1:29" ht="64.5" customHeight="1" outlineLevel="3" x14ac:dyDescent="0.25">
      <c r="A486" s="146" t="s">
        <v>929</v>
      </c>
      <c r="B486" s="159"/>
      <c r="C486" s="200" t="s">
        <v>1016</v>
      </c>
      <c r="D486" s="151" t="s">
        <v>954</v>
      </c>
      <c r="E486" s="38">
        <f t="shared" si="39"/>
        <v>10</v>
      </c>
      <c r="F486" s="25"/>
      <c r="G486" s="25"/>
      <c r="H486" s="25">
        <v>10</v>
      </c>
      <c r="I486" s="25"/>
      <c r="J486" s="38">
        <f t="shared" si="49"/>
        <v>10</v>
      </c>
      <c r="K486" s="25"/>
      <c r="L486" s="25"/>
      <c r="M486" s="25">
        <v>10</v>
      </c>
      <c r="N486" s="25"/>
      <c r="O486" s="38">
        <f t="shared" si="51"/>
        <v>10</v>
      </c>
      <c r="P486" s="25"/>
      <c r="Q486" s="25"/>
      <c r="R486" s="25">
        <v>10</v>
      </c>
      <c r="S486" s="25"/>
      <c r="T486" s="11">
        <f t="shared" si="45"/>
        <v>100</v>
      </c>
      <c r="U486" s="126"/>
      <c r="V486" s="128"/>
      <c r="W486" s="126"/>
      <c r="AA486" s="17"/>
      <c r="AC486" s="17"/>
    </row>
    <row r="487" spans="1:29" ht="64.5" customHeight="1" outlineLevel="3" x14ac:dyDescent="0.25">
      <c r="A487" s="146" t="s">
        <v>930</v>
      </c>
      <c r="B487" s="146"/>
      <c r="C487" s="151" t="s">
        <v>137</v>
      </c>
      <c r="D487" s="151" t="s">
        <v>954</v>
      </c>
      <c r="E487" s="38">
        <f t="shared" si="39"/>
        <v>44.5</v>
      </c>
      <c r="F487" s="25"/>
      <c r="G487" s="25"/>
      <c r="H487" s="25">
        <v>44.5</v>
      </c>
      <c r="I487" s="25"/>
      <c r="J487" s="38">
        <f t="shared" si="49"/>
        <v>0</v>
      </c>
      <c r="K487" s="25"/>
      <c r="L487" s="25"/>
      <c r="M487" s="25">
        <v>0</v>
      </c>
      <c r="N487" s="25"/>
      <c r="O487" s="38">
        <f t="shared" si="51"/>
        <v>0</v>
      </c>
      <c r="P487" s="25"/>
      <c r="Q487" s="25"/>
      <c r="R487" s="25">
        <v>0</v>
      </c>
      <c r="S487" s="25"/>
      <c r="T487" s="11">
        <f t="shared" si="45"/>
        <v>0</v>
      </c>
      <c r="U487" s="126"/>
      <c r="V487" s="128"/>
      <c r="W487" s="126"/>
      <c r="AA487" s="17"/>
      <c r="AC487" s="17"/>
    </row>
    <row r="488" spans="1:29" ht="67.5" customHeight="1" outlineLevel="3" x14ac:dyDescent="0.25">
      <c r="A488" s="146" t="s">
        <v>931</v>
      </c>
      <c r="B488" s="146"/>
      <c r="C488" s="151" t="s">
        <v>146</v>
      </c>
      <c r="D488" s="151" t="s">
        <v>954</v>
      </c>
      <c r="E488" s="38">
        <f t="shared" si="39"/>
        <v>22</v>
      </c>
      <c r="F488" s="25"/>
      <c r="G488" s="25"/>
      <c r="H488" s="25">
        <v>22</v>
      </c>
      <c r="I488" s="25"/>
      <c r="J488" s="38">
        <f t="shared" si="49"/>
        <v>22</v>
      </c>
      <c r="K488" s="25"/>
      <c r="L488" s="25"/>
      <c r="M488" s="25">
        <v>22</v>
      </c>
      <c r="N488" s="25"/>
      <c r="O488" s="38">
        <f t="shared" si="51"/>
        <v>22</v>
      </c>
      <c r="P488" s="25"/>
      <c r="Q488" s="25"/>
      <c r="R488" s="25">
        <v>22</v>
      </c>
      <c r="S488" s="25"/>
      <c r="T488" s="11">
        <f t="shared" si="45"/>
        <v>100</v>
      </c>
      <c r="U488" s="126"/>
      <c r="V488" s="128"/>
      <c r="W488" s="126"/>
      <c r="AA488" s="17"/>
      <c r="AC488" s="17"/>
    </row>
    <row r="489" spans="1:29" ht="73.5" customHeight="1" outlineLevel="3" x14ac:dyDescent="0.25">
      <c r="A489" s="146" t="s">
        <v>932</v>
      </c>
      <c r="B489" s="146"/>
      <c r="C489" s="151" t="s">
        <v>138</v>
      </c>
      <c r="D489" s="151" t="s">
        <v>954</v>
      </c>
      <c r="E489" s="38">
        <f t="shared" si="39"/>
        <v>42.8</v>
      </c>
      <c r="F489" s="25"/>
      <c r="G489" s="25"/>
      <c r="H489" s="25">
        <v>42.8</v>
      </c>
      <c r="I489" s="25"/>
      <c r="J489" s="38">
        <f t="shared" si="49"/>
        <v>20</v>
      </c>
      <c r="K489" s="25"/>
      <c r="L489" s="25"/>
      <c r="M489" s="25">
        <v>20</v>
      </c>
      <c r="N489" s="25"/>
      <c r="O489" s="38">
        <f t="shared" si="51"/>
        <v>20</v>
      </c>
      <c r="P489" s="25"/>
      <c r="Q489" s="25"/>
      <c r="R489" s="25">
        <v>20</v>
      </c>
      <c r="S489" s="25"/>
      <c r="T489" s="11">
        <f t="shared" si="45"/>
        <v>46.728971962616825</v>
      </c>
      <c r="U489" s="126"/>
      <c r="V489" s="128"/>
      <c r="W489" s="126"/>
      <c r="AA489" s="17"/>
      <c r="AC489" s="17"/>
    </row>
    <row r="490" spans="1:29" ht="63.75" customHeight="1" outlineLevel="3" x14ac:dyDescent="0.25">
      <c r="A490" s="146" t="s">
        <v>933</v>
      </c>
      <c r="B490" s="159"/>
      <c r="C490" s="200" t="s">
        <v>921</v>
      </c>
      <c r="D490" s="151" t="s">
        <v>954</v>
      </c>
      <c r="E490" s="38">
        <f t="shared" si="39"/>
        <v>33</v>
      </c>
      <c r="F490" s="25"/>
      <c r="G490" s="25"/>
      <c r="H490" s="25">
        <v>33</v>
      </c>
      <c r="I490" s="25"/>
      <c r="J490" s="38">
        <f t="shared" si="49"/>
        <v>0</v>
      </c>
      <c r="K490" s="25"/>
      <c r="L490" s="25"/>
      <c r="M490" s="25">
        <v>0</v>
      </c>
      <c r="N490" s="25"/>
      <c r="O490" s="38">
        <f t="shared" si="51"/>
        <v>0</v>
      </c>
      <c r="P490" s="25"/>
      <c r="Q490" s="25"/>
      <c r="R490" s="25">
        <v>0</v>
      </c>
      <c r="S490" s="25"/>
      <c r="T490" s="11">
        <f t="shared" si="45"/>
        <v>0</v>
      </c>
      <c r="U490" s="126"/>
      <c r="V490" s="128"/>
      <c r="W490" s="126"/>
      <c r="AA490" s="17"/>
      <c r="AC490" s="17"/>
    </row>
    <row r="491" spans="1:29" ht="67.5" customHeight="1" outlineLevel="3" x14ac:dyDescent="0.25">
      <c r="A491" s="146" t="s">
        <v>934</v>
      </c>
      <c r="B491" s="146"/>
      <c r="C491" s="151" t="s">
        <v>923</v>
      </c>
      <c r="D491" s="151" t="s">
        <v>954</v>
      </c>
      <c r="E491" s="38">
        <f t="shared" si="39"/>
        <v>38.9</v>
      </c>
      <c r="F491" s="25"/>
      <c r="G491" s="25"/>
      <c r="H491" s="25">
        <v>38.9</v>
      </c>
      <c r="I491" s="25"/>
      <c r="J491" s="38">
        <f t="shared" si="49"/>
        <v>20</v>
      </c>
      <c r="K491" s="25"/>
      <c r="L491" s="25"/>
      <c r="M491" s="25">
        <v>20</v>
      </c>
      <c r="N491" s="25"/>
      <c r="O491" s="38">
        <f t="shared" si="51"/>
        <v>20</v>
      </c>
      <c r="P491" s="25"/>
      <c r="Q491" s="25"/>
      <c r="R491" s="25">
        <v>20</v>
      </c>
      <c r="S491" s="25"/>
      <c r="T491" s="11">
        <f t="shared" si="45"/>
        <v>51.413881748071979</v>
      </c>
      <c r="U491" s="126"/>
      <c r="V491" s="128"/>
      <c r="W491" s="126"/>
      <c r="AA491" s="17"/>
      <c r="AC491" s="17"/>
    </row>
    <row r="492" spans="1:29" ht="62.25" customHeight="1" outlineLevel="3" x14ac:dyDescent="0.25">
      <c r="A492" s="146" t="s">
        <v>935</v>
      </c>
      <c r="B492" s="146"/>
      <c r="C492" s="151" t="s">
        <v>139</v>
      </c>
      <c r="D492" s="151" t="s">
        <v>954</v>
      </c>
      <c r="E492" s="38">
        <f t="shared" si="39"/>
        <v>34.9</v>
      </c>
      <c r="F492" s="25"/>
      <c r="G492" s="25"/>
      <c r="H492" s="25">
        <v>34.9</v>
      </c>
      <c r="I492" s="25"/>
      <c r="J492" s="38">
        <f t="shared" si="49"/>
        <v>16</v>
      </c>
      <c r="K492" s="25"/>
      <c r="L492" s="25"/>
      <c r="M492" s="25">
        <v>16</v>
      </c>
      <c r="N492" s="25"/>
      <c r="O492" s="38">
        <f t="shared" si="51"/>
        <v>16</v>
      </c>
      <c r="P492" s="25"/>
      <c r="Q492" s="25"/>
      <c r="R492" s="25">
        <v>16</v>
      </c>
      <c r="S492" s="25"/>
      <c r="T492" s="11">
        <f t="shared" si="45"/>
        <v>45.845272206303726</v>
      </c>
      <c r="U492" s="126"/>
      <c r="V492" s="128"/>
      <c r="W492" s="126"/>
      <c r="AA492" s="17"/>
      <c r="AC492" s="17"/>
    </row>
    <row r="493" spans="1:29" ht="69" customHeight="1" outlineLevel="3" x14ac:dyDescent="0.25">
      <c r="A493" s="146" t="s">
        <v>936</v>
      </c>
      <c r="B493" s="146"/>
      <c r="C493" s="151" t="s">
        <v>924</v>
      </c>
      <c r="D493" s="151" t="s">
        <v>954</v>
      </c>
      <c r="E493" s="38">
        <f t="shared" si="39"/>
        <v>50.8</v>
      </c>
      <c r="F493" s="25"/>
      <c r="G493" s="25"/>
      <c r="H493" s="25">
        <v>50.8</v>
      </c>
      <c r="I493" s="25"/>
      <c r="J493" s="38">
        <f t="shared" si="49"/>
        <v>47.75</v>
      </c>
      <c r="K493" s="25"/>
      <c r="L493" s="25"/>
      <c r="M493" s="25">
        <v>47.75</v>
      </c>
      <c r="N493" s="25"/>
      <c r="O493" s="38">
        <f t="shared" si="51"/>
        <v>47.75</v>
      </c>
      <c r="P493" s="25"/>
      <c r="Q493" s="25"/>
      <c r="R493" s="25">
        <v>47.75</v>
      </c>
      <c r="S493" s="25"/>
      <c r="T493" s="11">
        <f t="shared" si="45"/>
        <v>93.996062992125999</v>
      </c>
      <c r="U493" s="126"/>
      <c r="V493" s="128"/>
      <c r="W493" s="126"/>
      <c r="AA493" s="17"/>
      <c r="AC493" s="17"/>
    </row>
    <row r="494" spans="1:29" ht="69" customHeight="1" outlineLevel="3" x14ac:dyDescent="0.25">
      <c r="A494" s="146" t="s">
        <v>937</v>
      </c>
      <c r="B494" s="146"/>
      <c r="C494" s="151" t="s">
        <v>140</v>
      </c>
      <c r="D494" s="151" t="s">
        <v>954</v>
      </c>
      <c r="E494" s="38">
        <f t="shared" si="39"/>
        <v>41.44</v>
      </c>
      <c r="F494" s="25"/>
      <c r="G494" s="25"/>
      <c r="H494" s="25">
        <v>41.44</v>
      </c>
      <c r="I494" s="25"/>
      <c r="J494" s="38">
        <f t="shared" si="49"/>
        <v>18</v>
      </c>
      <c r="K494" s="25"/>
      <c r="L494" s="25"/>
      <c r="M494" s="25">
        <v>18</v>
      </c>
      <c r="N494" s="25"/>
      <c r="O494" s="38">
        <f t="shared" si="51"/>
        <v>18</v>
      </c>
      <c r="P494" s="25"/>
      <c r="Q494" s="25"/>
      <c r="R494" s="25">
        <v>18</v>
      </c>
      <c r="S494" s="25"/>
      <c r="T494" s="11">
        <f t="shared" si="45"/>
        <v>43.43629343629344</v>
      </c>
      <c r="U494" s="126"/>
      <c r="V494" s="128"/>
      <c r="W494" s="126"/>
      <c r="AA494" s="17"/>
      <c r="AC494" s="17"/>
    </row>
    <row r="495" spans="1:29" ht="76.5" customHeight="1" outlineLevel="3" x14ac:dyDescent="0.25">
      <c r="A495" s="146" t="s">
        <v>938</v>
      </c>
      <c r="B495" s="146"/>
      <c r="C495" s="151" t="s">
        <v>141</v>
      </c>
      <c r="D495" s="151" t="s">
        <v>954</v>
      </c>
      <c r="E495" s="38">
        <f t="shared" si="39"/>
        <v>5.75</v>
      </c>
      <c r="F495" s="25"/>
      <c r="G495" s="25"/>
      <c r="H495" s="25">
        <v>5.75</v>
      </c>
      <c r="I495" s="25"/>
      <c r="J495" s="38">
        <f t="shared" si="49"/>
        <v>0.15</v>
      </c>
      <c r="K495" s="25"/>
      <c r="L495" s="25"/>
      <c r="M495" s="25">
        <v>0.15</v>
      </c>
      <c r="N495" s="25"/>
      <c r="O495" s="38">
        <f t="shared" si="51"/>
        <v>0.15</v>
      </c>
      <c r="P495" s="25"/>
      <c r="Q495" s="25"/>
      <c r="R495" s="25">
        <v>0.15</v>
      </c>
      <c r="S495" s="25"/>
      <c r="T495" s="11">
        <f t="shared" si="45"/>
        <v>2.6086956521739131</v>
      </c>
      <c r="U495" s="126"/>
      <c r="V495" s="128"/>
      <c r="W495" s="126"/>
      <c r="AA495" s="17"/>
      <c r="AC495" s="17"/>
    </row>
    <row r="496" spans="1:29" ht="63" customHeight="1" outlineLevel="3" x14ac:dyDescent="0.25">
      <c r="A496" s="146" t="s">
        <v>939</v>
      </c>
      <c r="B496" s="146"/>
      <c r="C496" s="151" t="s">
        <v>142</v>
      </c>
      <c r="D496" s="151" t="s">
        <v>954</v>
      </c>
      <c r="E496" s="38">
        <f t="shared" si="39"/>
        <v>5.25</v>
      </c>
      <c r="F496" s="25"/>
      <c r="G496" s="25"/>
      <c r="H496" s="25">
        <v>5.25</v>
      </c>
      <c r="I496" s="25"/>
      <c r="J496" s="38">
        <f t="shared" si="49"/>
        <v>0.45</v>
      </c>
      <c r="K496" s="25"/>
      <c r="L496" s="25"/>
      <c r="M496" s="25">
        <v>0.45</v>
      </c>
      <c r="N496" s="25"/>
      <c r="O496" s="38">
        <f t="shared" si="51"/>
        <v>0.45</v>
      </c>
      <c r="P496" s="25"/>
      <c r="Q496" s="25"/>
      <c r="R496" s="25">
        <v>0.45</v>
      </c>
      <c r="S496" s="25"/>
      <c r="T496" s="11">
        <f t="shared" si="45"/>
        <v>8.5714285714285712</v>
      </c>
      <c r="U496" s="126"/>
      <c r="V496" s="128"/>
      <c r="W496" s="126"/>
      <c r="AA496" s="17"/>
      <c r="AC496" s="17"/>
    </row>
    <row r="497" spans="1:29" ht="65.25" customHeight="1" outlineLevel="3" x14ac:dyDescent="0.25">
      <c r="A497" s="146" t="s">
        <v>940</v>
      </c>
      <c r="B497" s="159"/>
      <c r="C497" s="200" t="s">
        <v>143</v>
      </c>
      <c r="D497" s="151" t="s">
        <v>954</v>
      </c>
      <c r="E497" s="38">
        <f t="shared" si="39"/>
        <v>12.71</v>
      </c>
      <c r="F497" s="25"/>
      <c r="G497" s="25"/>
      <c r="H497" s="25">
        <v>12.71</v>
      </c>
      <c r="I497" s="25"/>
      <c r="J497" s="38">
        <f t="shared" si="49"/>
        <v>12.71</v>
      </c>
      <c r="K497" s="25"/>
      <c r="L497" s="25"/>
      <c r="M497" s="25">
        <v>12.71</v>
      </c>
      <c r="N497" s="25"/>
      <c r="O497" s="38">
        <f t="shared" si="51"/>
        <v>12.71</v>
      </c>
      <c r="P497" s="25"/>
      <c r="Q497" s="25"/>
      <c r="R497" s="25">
        <v>12.71</v>
      </c>
      <c r="S497" s="25"/>
      <c r="T497" s="11">
        <f t="shared" si="45"/>
        <v>100</v>
      </c>
      <c r="U497" s="126"/>
      <c r="V497" s="128"/>
      <c r="W497" s="126"/>
      <c r="AA497" s="17"/>
      <c r="AC497" s="17"/>
    </row>
    <row r="498" spans="1:29" ht="66" customHeight="1" outlineLevel="3" x14ac:dyDescent="0.25">
      <c r="A498" s="146" t="s">
        <v>941</v>
      </c>
      <c r="B498" s="146"/>
      <c r="C498" s="151" t="s">
        <v>147</v>
      </c>
      <c r="D498" s="151" t="s">
        <v>954</v>
      </c>
      <c r="E498" s="38">
        <f t="shared" si="39"/>
        <v>46.5</v>
      </c>
      <c r="F498" s="25"/>
      <c r="G498" s="25"/>
      <c r="H498" s="25">
        <v>46.5</v>
      </c>
      <c r="I498" s="25"/>
      <c r="J498" s="38">
        <f t="shared" si="49"/>
        <v>46.5</v>
      </c>
      <c r="K498" s="25"/>
      <c r="L498" s="25"/>
      <c r="M498" s="25">
        <v>46.5</v>
      </c>
      <c r="N498" s="25"/>
      <c r="O498" s="38">
        <f t="shared" si="51"/>
        <v>46.5</v>
      </c>
      <c r="P498" s="25"/>
      <c r="Q498" s="25"/>
      <c r="R498" s="25">
        <v>46.5</v>
      </c>
      <c r="S498" s="25"/>
      <c r="T498" s="11">
        <f t="shared" si="45"/>
        <v>100</v>
      </c>
      <c r="U498" s="126"/>
      <c r="V498" s="128"/>
      <c r="W498" s="126"/>
      <c r="AA498" s="17"/>
      <c r="AC498" s="17"/>
    </row>
    <row r="499" spans="1:29" ht="63.75" customHeight="1" outlineLevel="3" x14ac:dyDescent="0.25">
      <c r="A499" s="146" t="s">
        <v>942</v>
      </c>
      <c r="B499" s="146"/>
      <c r="C499" s="151" t="s">
        <v>148</v>
      </c>
      <c r="D499" s="151" t="s">
        <v>954</v>
      </c>
      <c r="E499" s="38">
        <f t="shared" si="39"/>
        <v>4.3</v>
      </c>
      <c r="F499" s="25"/>
      <c r="G499" s="25"/>
      <c r="H499" s="25">
        <v>4.3</v>
      </c>
      <c r="I499" s="25"/>
      <c r="J499" s="38">
        <f t="shared" si="49"/>
        <v>0</v>
      </c>
      <c r="K499" s="25"/>
      <c r="L499" s="25"/>
      <c r="M499" s="25">
        <v>0</v>
      </c>
      <c r="N499" s="25"/>
      <c r="O499" s="38">
        <f t="shared" si="51"/>
        <v>0</v>
      </c>
      <c r="P499" s="25"/>
      <c r="Q499" s="25"/>
      <c r="R499" s="25">
        <v>0</v>
      </c>
      <c r="S499" s="25"/>
      <c r="T499" s="11">
        <f t="shared" si="45"/>
        <v>0</v>
      </c>
      <c r="U499" s="126"/>
      <c r="V499" s="128"/>
      <c r="W499" s="126"/>
      <c r="AA499" s="17"/>
      <c r="AC499" s="17"/>
    </row>
    <row r="500" spans="1:29" ht="63.75" outlineLevel="3" x14ac:dyDescent="0.25">
      <c r="A500" s="146" t="s">
        <v>943</v>
      </c>
      <c r="B500" s="146"/>
      <c r="C500" s="151" t="s">
        <v>149</v>
      </c>
      <c r="D500" s="151" t="s">
        <v>954</v>
      </c>
      <c r="E500" s="38">
        <f t="shared" si="39"/>
        <v>46.8</v>
      </c>
      <c r="F500" s="25"/>
      <c r="G500" s="25"/>
      <c r="H500" s="25">
        <v>46.8</v>
      </c>
      <c r="I500" s="25"/>
      <c r="J500" s="38">
        <f t="shared" si="49"/>
        <v>0</v>
      </c>
      <c r="K500" s="25"/>
      <c r="L500" s="25"/>
      <c r="M500" s="25">
        <v>0</v>
      </c>
      <c r="N500" s="25"/>
      <c r="O500" s="38">
        <f t="shared" si="51"/>
        <v>0</v>
      </c>
      <c r="P500" s="25"/>
      <c r="Q500" s="25"/>
      <c r="R500" s="25">
        <v>0</v>
      </c>
      <c r="S500" s="25"/>
      <c r="T500" s="11">
        <f t="shared" si="45"/>
        <v>0</v>
      </c>
      <c r="U500" s="126"/>
      <c r="V500" s="128"/>
      <c r="W500" s="126"/>
      <c r="AA500" s="17"/>
      <c r="AC500" s="17"/>
    </row>
    <row r="501" spans="1:29" ht="63.75" outlineLevel="3" x14ac:dyDescent="0.25">
      <c r="A501" s="146" t="s">
        <v>944</v>
      </c>
      <c r="B501" s="146"/>
      <c r="C501" s="151" t="s">
        <v>150</v>
      </c>
      <c r="D501" s="151" t="s">
        <v>954</v>
      </c>
      <c r="E501" s="38">
        <f t="shared" si="39"/>
        <v>74.8</v>
      </c>
      <c r="F501" s="25"/>
      <c r="G501" s="25"/>
      <c r="H501" s="25">
        <v>74.8</v>
      </c>
      <c r="I501" s="25"/>
      <c r="J501" s="38">
        <f t="shared" si="49"/>
        <v>39.380000000000003</v>
      </c>
      <c r="K501" s="25"/>
      <c r="L501" s="25"/>
      <c r="M501" s="25">
        <v>39.380000000000003</v>
      </c>
      <c r="N501" s="25"/>
      <c r="O501" s="38">
        <f t="shared" si="51"/>
        <v>39.380000000000003</v>
      </c>
      <c r="P501" s="25"/>
      <c r="Q501" s="25"/>
      <c r="R501" s="25">
        <v>39.380000000000003</v>
      </c>
      <c r="S501" s="25"/>
      <c r="T501" s="11">
        <f t="shared" si="45"/>
        <v>52.647058823529413</v>
      </c>
      <c r="U501" s="126"/>
      <c r="V501" s="128"/>
      <c r="W501" s="126"/>
      <c r="AA501" s="17"/>
      <c r="AC501" s="17"/>
    </row>
    <row r="502" spans="1:29" ht="68.25" customHeight="1" outlineLevel="3" x14ac:dyDescent="0.25">
      <c r="A502" s="146" t="s">
        <v>945</v>
      </c>
      <c r="B502" s="159"/>
      <c r="C502" s="200" t="s">
        <v>341</v>
      </c>
      <c r="D502" s="151" t="s">
        <v>954</v>
      </c>
      <c r="E502" s="38">
        <f t="shared" si="39"/>
        <v>391.1</v>
      </c>
      <c r="F502" s="25"/>
      <c r="G502" s="184">
        <f>SUM(G503:G504)</f>
        <v>391.1</v>
      </c>
      <c r="H502" s="184"/>
      <c r="I502" s="25"/>
      <c r="J502" s="38">
        <f t="shared" si="49"/>
        <v>166.4</v>
      </c>
      <c r="K502" s="25"/>
      <c r="L502" s="184">
        <f>SUM(L503:L504)</f>
        <v>166.4</v>
      </c>
      <c r="M502" s="184"/>
      <c r="N502" s="25"/>
      <c r="O502" s="38">
        <f t="shared" si="51"/>
        <v>166.4</v>
      </c>
      <c r="P502" s="25"/>
      <c r="Q502" s="184">
        <f>SUM(Q503:Q504)</f>
        <v>166.4</v>
      </c>
      <c r="R502" s="184"/>
      <c r="S502" s="25"/>
      <c r="T502" s="11">
        <f t="shared" si="45"/>
        <v>42.546663257478905</v>
      </c>
      <c r="U502" s="126"/>
      <c r="V502" s="128"/>
      <c r="W502" s="126"/>
      <c r="AA502" s="17"/>
      <c r="AC502" s="17"/>
    </row>
    <row r="503" spans="1:29" ht="68.25" customHeight="1" outlineLevel="4" x14ac:dyDescent="0.25">
      <c r="A503" s="146" t="s">
        <v>946</v>
      </c>
      <c r="B503" s="146"/>
      <c r="C503" s="151" t="s">
        <v>925</v>
      </c>
      <c r="D503" s="151" t="s">
        <v>954</v>
      </c>
      <c r="E503" s="38">
        <f t="shared" si="39"/>
        <v>166.4</v>
      </c>
      <c r="F503" s="25"/>
      <c r="G503" s="25">
        <v>166.4</v>
      </c>
      <c r="H503" s="25"/>
      <c r="I503" s="25"/>
      <c r="J503" s="38">
        <f t="shared" si="49"/>
        <v>166.4</v>
      </c>
      <c r="K503" s="25"/>
      <c r="L503" s="25">
        <v>166.4</v>
      </c>
      <c r="M503" s="25"/>
      <c r="N503" s="25"/>
      <c r="O503" s="38">
        <f t="shared" si="51"/>
        <v>166.4</v>
      </c>
      <c r="P503" s="25"/>
      <c r="Q503" s="25">
        <v>166.4</v>
      </c>
      <c r="R503" s="25"/>
      <c r="S503" s="25"/>
      <c r="T503" s="11">
        <f t="shared" si="45"/>
        <v>100</v>
      </c>
      <c r="U503" s="126"/>
      <c r="V503" s="128"/>
      <c r="W503" s="126"/>
      <c r="AA503" s="17"/>
      <c r="AC503" s="17"/>
    </row>
    <row r="504" spans="1:29" ht="63.75" customHeight="1" outlineLevel="4" x14ac:dyDescent="0.25">
      <c r="A504" s="146" t="s">
        <v>947</v>
      </c>
      <c r="B504" s="146"/>
      <c r="C504" s="151" t="s">
        <v>994</v>
      </c>
      <c r="D504" s="151" t="s">
        <v>954</v>
      </c>
      <c r="E504" s="38">
        <f t="shared" si="39"/>
        <v>224.7</v>
      </c>
      <c r="F504" s="25"/>
      <c r="G504" s="25">
        <v>224.7</v>
      </c>
      <c r="H504" s="25"/>
      <c r="I504" s="25"/>
      <c r="J504" s="38">
        <f t="shared" si="49"/>
        <v>0</v>
      </c>
      <c r="K504" s="25"/>
      <c r="L504" s="25">
        <v>0</v>
      </c>
      <c r="M504" s="25"/>
      <c r="N504" s="25"/>
      <c r="O504" s="38">
        <f t="shared" si="51"/>
        <v>0</v>
      </c>
      <c r="P504" s="25"/>
      <c r="Q504" s="25">
        <v>0</v>
      </c>
      <c r="R504" s="25"/>
      <c r="S504" s="25"/>
      <c r="T504" s="11">
        <f t="shared" si="45"/>
        <v>0</v>
      </c>
      <c r="U504" s="126"/>
      <c r="V504" s="128"/>
      <c r="W504" s="126"/>
      <c r="AA504" s="17"/>
      <c r="AC504" s="17"/>
    </row>
    <row r="505" spans="1:29" ht="33" customHeight="1" outlineLevel="3" x14ac:dyDescent="0.25">
      <c r="A505" s="146" t="s">
        <v>948</v>
      </c>
      <c r="B505" s="146"/>
      <c r="C505" s="151" t="s">
        <v>995</v>
      </c>
      <c r="D505" s="151" t="s">
        <v>955</v>
      </c>
      <c r="E505" s="38">
        <f t="shared" si="39"/>
        <v>28.5</v>
      </c>
      <c r="F505" s="25"/>
      <c r="G505" s="25"/>
      <c r="H505" s="25">
        <v>28.5</v>
      </c>
      <c r="I505" s="25"/>
      <c r="J505" s="38">
        <f t="shared" si="49"/>
        <v>28.5</v>
      </c>
      <c r="K505" s="25"/>
      <c r="L505" s="25"/>
      <c r="M505" s="25">
        <v>28.5</v>
      </c>
      <c r="N505" s="25"/>
      <c r="O505" s="38">
        <f t="shared" si="51"/>
        <v>28.5</v>
      </c>
      <c r="P505" s="25"/>
      <c r="Q505" s="25"/>
      <c r="R505" s="25">
        <v>28.5</v>
      </c>
      <c r="S505" s="25"/>
      <c r="T505" s="11">
        <f t="shared" si="45"/>
        <v>100</v>
      </c>
      <c r="U505" s="126"/>
      <c r="V505" s="128"/>
      <c r="W505" s="126"/>
      <c r="AA505" s="17"/>
      <c r="AC505" s="17"/>
    </row>
    <row r="506" spans="1:29" ht="36.75" customHeight="1" outlineLevel="2" x14ac:dyDescent="0.25">
      <c r="A506" s="20" t="s">
        <v>367</v>
      </c>
      <c r="B506" s="295" t="s">
        <v>926</v>
      </c>
      <c r="C506" s="296"/>
      <c r="D506" s="151" t="s">
        <v>955</v>
      </c>
      <c r="E506" s="38">
        <f t="shared" si="39"/>
        <v>118.6</v>
      </c>
      <c r="F506" s="11"/>
      <c r="G506" s="117">
        <f>SUM(G507:G510)</f>
        <v>0</v>
      </c>
      <c r="H506" s="117">
        <f>SUM(H507:H510)</f>
        <v>118.6</v>
      </c>
      <c r="I506" s="11"/>
      <c r="J506" s="38">
        <f t="shared" si="49"/>
        <v>11.51</v>
      </c>
      <c r="K506" s="11"/>
      <c r="L506" s="117">
        <f>SUM(L507:L510)</f>
        <v>0</v>
      </c>
      <c r="M506" s="117">
        <f>SUM(M507:M510)</f>
        <v>11.51</v>
      </c>
      <c r="N506" s="11"/>
      <c r="O506" s="38">
        <f t="shared" si="51"/>
        <v>11.51</v>
      </c>
      <c r="P506" s="11"/>
      <c r="Q506" s="117">
        <f>SUM(Q507:Q510)</f>
        <v>0</v>
      </c>
      <c r="R506" s="117">
        <f>SUM(R507:R510)</f>
        <v>11.51</v>
      </c>
      <c r="S506" s="11"/>
      <c r="T506" s="11">
        <f t="shared" si="45"/>
        <v>9.704890387858347</v>
      </c>
      <c r="U506" s="126"/>
      <c r="V506" s="128"/>
      <c r="W506" s="126"/>
      <c r="AA506" s="17"/>
      <c r="AC506" s="17"/>
    </row>
    <row r="507" spans="1:29" outlineLevel="3" x14ac:dyDescent="0.25">
      <c r="A507" s="146" t="s">
        <v>949</v>
      </c>
      <c r="B507" s="146"/>
      <c r="C507" s="151" t="s">
        <v>144</v>
      </c>
      <c r="D507" s="151" t="s">
        <v>955</v>
      </c>
      <c r="E507" s="38">
        <f t="shared" si="39"/>
        <v>30</v>
      </c>
      <c r="F507" s="25"/>
      <c r="G507" s="25"/>
      <c r="H507" s="25">
        <v>30</v>
      </c>
      <c r="I507" s="25"/>
      <c r="J507" s="38">
        <f t="shared" si="49"/>
        <v>0</v>
      </c>
      <c r="K507" s="25"/>
      <c r="L507" s="25"/>
      <c r="M507" s="25">
        <v>0</v>
      </c>
      <c r="N507" s="25"/>
      <c r="O507" s="38">
        <f t="shared" si="51"/>
        <v>0</v>
      </c>
      <c r="P507" s="25"/>
      <c r="Q507" s="25"/>
      <c r="R507" s="25">
        <v>0</v>
      </c>
      <c r="S507" s="25"/>
      <c r="T507" s="11">
        <f t="shared" si="45"/>
        <v>0</v>
      </c>
      <c r="U507" s="126"/>
      <c r="V507" s="128"/>
      <c r="W507" s="126"/>
      <c r="AA507" s="17"/>
      <c r="AC507" s="17"/>
    </row>
    <row r="508" spans="1:29" ht="25.5" outlineLevel="3" x14ac:dyDescent="0.25">
      <c r="A508" s="146" t="s">
        <v>950</v>
      </c>
      <c r="B508" s="146"/>
      <c r="C508" s="151" t="s">
        <v>151</v>
      </c>
      <c r="D508" s="151" t="s">
        <v>955</v>
      </c>
      <c r="E508" s="38">
        <f t="shared" si="39"/>
        <v>40</v>
      </c>
      <c r="F508" s="25"/>
      <c r="G508" s="25"/>
      <c r="H508" s="25">
        <v>40</v>
      </c>
      <c r="I508" s="25"/>
      <c r="J508" s="38">
        <f t="shared" si="49"/>
        <v>0</v>
      </c>
      <c r="K508" s="25"/>
      <c r="L508" s="25"/>
      <c r="M508" s="25">
        <v>0</v>
      </c>
      <c r="N508" s="25"/>
      <c r="O508" s="38">
        <f t="shared" si="51"/>
        <v>0</v>
      </c>
      <c r="P508" s="25"/>
      <c r="Q508" s="25"/>
      <c r="R508" s="25">
        <v>0</v>
      </c>
      <c r="S508" s="25"/>
      <c r="T508" s="11">
        <f t="shared" si="45"/>
        <v>0</v>
      </c>
      <c r="U508" s="126"/>
      <c r="V508" s="128"/>
      <c r="W508" s="126"/>
      <c r="AA508" s="17"/>
      <c r="AC508" s="17"/>
    </row>
    <row r="509" spans="1:29" ht="25.5" outlineLevel="3" x14ac:dyDescent="0.25">
      <c r="A509" s="146" t="s">
        <v>951</v>
      </c>
      <c r="B509" s="146"/>
      <c r="C509" s="151" t="s">
        <v>152</v>
      </c>
      <c r="D509" s="151" t="s">
        <v>955</v>
      </c>
      <c r="E509" s="38">
        <f t="shared" si="39"/>
        <v>24</v>
      </c>
      <c r="F509" s="25"/>
      <c r="G509" s="25"/>
      <c r="H509" s="25">
        <v>24</v>
      </c>
      <c r="I509" s="25"/>
      <c r="J509" s="38">
        <f t="shared" si="49"/>
        <v>11.51</v>
      </c>
      <c r="K509" s="25"/>
      <c r="L509" s="25"/>
      <c r="M509" s="25">
        <v>11.51</v>
      </c>
      <c r="N509" s="25"/>
      <c r="O509" s="38">
        <f t="shared" si="51"/>
        <v>11.51</v>
      </c>
      <c r="P509" s="25"/>
      <c r="Q509" s="25"/>
      <c r="R509" s="25">
        <v>11.51</v>
      </c>
      <c r="S509" s="25"/>
      <c r="T509" s="11">
        <f t="shared" si="45"/>
        <v>47.958333333333329</v>
      </c>
      <c r="U509" s="126"/>
      <c r="V509" s="128"/>
      <c r="W509" s="126"/>
      <c r="AA509" s="17"/>
      <c r="AC509" s="17"/>
    </row>
    <row r="510" spans="1:29" ht="25.5" outlineLevel="3" x14ac:dyDescent="0.25">
      <c r="A510" s="146" t="s">
        <v>952</v>
      </c>
      <c r="B510" s="146"/>
      <c r="C510" s="151" t="s">
        <v>153</v>
      </c>
      <c r="D510" s="151" t="s">
        <v>955</v>
      </c>
      <c r="E510" s="38">
        <f t="shared" si="39"/>
        <v>24.6</v>
      </c>
      <c r="F510" s="25"/>
      <c r="G510" s="25"/>
      <c r="H510" s="25">
        <v>24.6</v>
      </c>
      <c r="I510" s="25"/>
      <c r="J510" s="38">
        <f t="shared" si="49"/>
        <v>0</v>
      </c>
      <c r="K510" s="25"/>
      <c r="L510" s="25"/>
      <c r="M510" s="25">
        <v>0</v>
      </c>
      <c r="N510" s="25"/>
      <c r="O510" s="38">
        <f t="shared" si="51"/>
        <v>0</v>
      </c>
      <c r="P510" s="25"/>
      <c r="Q510" s="25"/>
      <c r="R510" s="25">
        <v>0</v>
      </c>
      <c r="S510" s="25"/>
      <c r="T510" s="11">
        <f t="shared" si="45"/>
        <v>0</v>
      </c>
      <c r="U510" s="126"/>
      <c r="V510" s="128"/>
      <c r="W510" s="126"/>
      <c r="AA510" s="17"/>
      <c r="AC510" s="17"/>
    </row>
    <row r="511" spans="1:29" ht="75" customHeight="1" x14ac:dyDescent="0.25">
      <c r="A511" s="2">
        <v>10</v>
      </c>
      <c r="B511" s="251" t="s">
        <v>956</v>
      </c>
      <c r="C511" s="252"/>
      <c r="D511" s="12"/>
      <c r="E511" s="9">
        <f t="shared" ref="E511:E526" si="52">H511</f>
        <v>1535.1399999999999</v>
      </c>
      <c r="F511" s="107"/>
      <c r="G511" s="107"/>
      <c r="H511" s="10">
        <f>H512+H520</f>
        <v>1535.1399999999999</v>
      </c>
      <c r="I511" s="107"/>
      <c r="J511" s="9">
        <f t="shared" ref="J511:J526" si="53">M511</f>
        <v>1208.6599999999999</v>
      </c>
      <c r="K511" s="107"/>
      <c r="L511" s="107"/>
      <c r="M511" s="10">
        <f>M512+M520</f>
        <v>1208.6599999999999</v>
      </c>
      <c r="N511" s="107"/>
      <c r="O511" s="9">
        <f t="shared" ref="O511:O526" si="54">R511</f>
        <v>0</v>
      </c>
      <c r="P511" s="107"/>
      <c r="Q511" s="107"/>
      <c r="R511" s="10">
        <f>R512+R520</f>
        <v>0</v>
      </c>
      <c r="S511" s="107"/>
      <c r="T511" s="107">
        <f t="shared" si="45"/>
        <v>0</v>
      </c>
      <c r="U511" s="126"/>
      <c r="V511" s="128"/>
      <c r="W511" s="126"/>
      <c r="AA511" s="17"/>
      <c r="AC511" s="17"/>
    </row>
    <row r="512" spans="1:29" s="113" customFormat="1" ht="66.75" customHeight="1" outlineLevel="1" x14ac:dyDescent="0.25">
      <c r="A512" s="30" t="s">
        <v>368</v>
      </c>
      <c r="B512" s="297" t="s">
        <v>957</v>
      </c>
      <c r="C512" s="298"/>
      <c r="D512" s="13" t="s">
        <v>967</v>
      </c>
      <c r="E512" s="36">
        <f t="shared" si="52"/>
        <v>1208.6599999999999</v>
      </c>
      <c r="F512" s="97"/>
      <c r="G512" s="97"/>
      <c r="H512" s="37">
        <f>SUM(H513:H519)</f>
        <v>1208.6599999999999</v>
      </c>
      <c r="I512" s="97"/>
      <c r="J512" s="36">
        <f t="shared" si="53"/>
        <v>1208.6599999999999</v>
      </c>
      <c r="K512" s="97"/>
      <c r="L512" s="97"/>
      <c r="M512" s="37">
        <f>SUM(M513:M519)</f>
        <v>1208.6599999999999</v>
      </c>
      <c r="N512" s="97"/>
      <c r="O512" s="36">
        <f t="shared" si="54"/>
        <v>0</v>
      </c>
      <c r="P512" s="97"/>
      <c r="Q512" s="97"/>
      <c r="R512" s="37">
        <f>SUM(R513:R519)</f>
        <v>0</v>
      </c>
      <c r="S512" s="97"/>
      <c r="T512" s="97">
        <f t="shared" ref="T512:T526" si="55">O512/E512*100</f>
        <v>0</v>
      </c>
      <c r="U512" s="139"/>
      <c r="V512" s="139"/>
      <c r="W512" s="138"/>
      <c r="AA512" s="114"/>
      <c r="AC512" s="114"/>
    </row>
    <row r="513" spans="1:29" s="115" customFormat="1" outlineLevel="2" x14ac:dyDescent="0.25">
      <c r="A513" s="22" t="s">
        <v>124</v>
      </c>
      <c r="B513" s="188"/>
      <c r="C513" s="189" t="s">
        <v>996</v>
      </c>
      <c r="D513" s="24" t="s">
        <v>678</v>
      </c>
      <c r="E513" s="39">
        <f t="shared" si="52"/>
        <v>67.599999999999994</v>
      </c>
      <c r="F513" s="25"/>
      <c r="G513" s="25"/>
      <c r="H513" s="25">
        <v>67.599999999999994</v>
      </c>
      <c r="I513" s="25"/>
      <c r="J513" s="39">
        <f t="shared" si="53"/>
        <v>67.599999999999994</v>
      </c>
      <c r="K513" s="25"/>
      <c r="L513" s="25"/>
      <c r="M513" s="25">
        <v>67.599999999999994</v>
      </c>
      <c r="N513" s="25"/>
      <c r="O513" s="39">
        <f t="shared" si="54"/>
        <v>0</v>
      </c>
      <c r="P513" s="25"/>
      <c r="Q513" s="25"/>
      <c r="R513" s="25">
        <v>0</v>
      </c>
      <c r="S513" s="25"/>
      <c r="T513" s="25">
        <f t="shared" si="55"/>
        <v>0</v>
      </c>
      <c r="U513" s="137"/>
      <c r="V513" s="137"/>
      <c r="W513" s="136"/>
      <c r="AA513" s="116"/>
      <c r="AC513" s="116"/>
    </row>
    <row r="514" spans="1:29" s="115" customFormat="1" outlineLevel="2" x14ac:dyDescent="0.25">
      <c r="A514" s="22" t="s">
        <v>961</v>
      </c>
      <c r="B514" s="188"/>
      <c r="C514" s="189" t="s">
        <v>997</v>
      </c>
      <c r="D514" s="24" t="s">
        <v>968</v>
      </c>
      <c r="E514" s="39">
        <f t="shared" si="52"/>
        <v>67.599999999999994</v>
      </c>
      <c r="F514" s="25"/>
      <c r="G514" s="25"/>
      <c r="H514" s="25">
        <v>67.599999999999994</v>
      </c>
      <c r="I514" s="25"/>
      <c r="J514" s="39">
        <f t="shared" si="53"/>
        <v>67.599999999999994</v>
      </c>
      <c r="K514" s="25"/>
      <c r="L514" s="25"/>
      <c r="M514" s="25">
        <v>67.599999999999994</v>
      </c>
      <c r="N514" s="25"/>
      <c r="O514" s="39">
        <f t="shared" si="54"/>
        <v>0</v>
      </c>
      <c r="P514" s="25"/>
      <c r="Q514" s="25"/>
      <c r="R514" s="25">
        <v>0</v>
      </c>
      <c r="S514" s="25"/>
      <c r="T514" s="25">
        <f t="shared" si="55"/>
        <v>0</v>
      </c>
      <c r="U514" s="137"/>
      <c r="V514" s="137"/>
      <c r="W514" s="136"/>
      <c r="AA514" s="116"/>
      <c r="AC514" s="116"/>
    </row>
    <row r="515" spans="1:29" s="115" customFormat="1" outlineLevel="2" x14ac:dyDescent="0.25">
      <c r="A515" s="22" t="s">
        <v>962</v>
      </c>
      <c r="B515" s="188"/>
      <c r="C515" s="189" t="s">
        <v>998</v>
      </c>
      <c r="D515" s="24" t="s">
        <v>969</v>
      </c>
      <c r="E515" s="39">
        <f t="shared" si="52"/>
        <v>67.599999999999994</v>
      </c>
      <c r="F515" s="25"/>
      <c r="G515" s="25"/>
      <c r="H515" s="25">
        <v>67.599999999999994</v>
      </c>
      <c r="I515" s="25"/>
      <c r="J515" s="39">
        <f t="shared" si="53"/>
        <v>67.599999999999994</v>
      </c>
      <c r="K515" s="25"/>
      <c r="L515" s="25"/>
      <c r="M515" s="25">
        <v>67.599999999999994</v>
      </c>
      <c r="N515" s="25"/>
      <c r="O515" s="39">
        <f t="shared" si="54"/>
        <v>0</v>
      </c>
      <c r="P515" s="25"/>
      <c r="Q515" s="25"/>
      <c r="R515" s="25">
        <v>0</v>
      </c>
      <c r="S515" s="25"/>
      <c r="T515" s="25">
        <f t="shared" si="55"/>
        <v>0</v>
      </c>
      <c r="U515" s="137"/>
      <c r="V515" s="137"/>
      <c r="W515" s="136"/>
      <c r="AA515" s="116"/>
      <c r="AC515" s="116"/>
    </row>
    <row r="516" spans="1:29" s="115" customFormat="1" outlineLevel="2" x14ac:dyDescent="0.25">
      <c r="A516" s="22" t="s">
        <v>963</v>
      </c>
      <c r="B516" s="188"/>
      <c r="C516" s="189" t="s">
        <v>999</v>
      </c>
      <c r="D516" s="24" t="s">
        <v>970</v>
      </c>
      <c r="E516" s="39">
        <f t="shared" si="52"/>
        <v>67.599999999999994</v>
      </c>
      <c r="F516" s="25"/>
      <c r="G516" s="25"/>
      <c r="H516" s="25">
        <v>67.599999999999994</v>
      </c>
      <c r="I516" s="25"/>
      <c r="J516" s="39">
        <f t="shared" si="53"/>
        <v>67.599999999999994</v>
      </c>
      <c r="K516" s="25"/>
      <c r="L516" s="25"/>
      <c r="M516" s="25">
        <v>67.599999999999994</v>
      </c>
      <c r="N516" s="25"/>
      <c r="O516" s="39">
        <f t="shared" si="54"/>
        <v>0</v>
      </c>
      <c r="P516" s="25"/>
      <c r="Q516" s="25"/>
      <c r="R516" s="25">
        <v>0</v>
      </c>
      <c r="S516" s="25"/>
      <c r="T516" s="25">
        <f t="shared" si="55"/>
        <v>0</v>
      </c>
      <c r="U516" s="137"/>
      <c r="V516" s="137"/>
      <c r="W516" s="136"/>
      <c r="AA516" s="116"/>
      <c r="AC516" s="116"/>
    </row>
    <row r="517" spans="1:29" s="115" customFormat="1" outlineLevel="2" x14ac:dyDescent="0.25">
      <c r="A517" s="22" t="s">
        <v>964</v>
      </c>
      <c r="B517" s="188"/>
      <c r="C517" s="189" t="s">
        <v>1000</v>
      </c>
      <c r="D517" s="24" t="s">
        <v>971</v>
      </c>
      <c r="E517" s="39">
        <f t="shared" si="52"/>
        <v>67.599999999999994</v>
      </c>
      <c r="F517" s="25"/>
      <c r="G517" s="25"/>
      <c r="H517" s="25">
        <v>67.599999999999994</v>
      </c>
      <c r="I517" s="25"/>
      <c r="J517" s="39">
        <f t="shared" si="53"/>
        <v>67.599999999999994</v>
      </c>
      <c r="K517" s="25"/>
      <c r="L517" s="25"/>
      <c r="M517" s="25">
        <v>67.599999999999994</v>
      </c>
      <c r="N517" s="25"/>
      <c r="O517" s="39">
        <f t="shared" si="54"/>
        <v>0</v>
      </c>
      <c r="P517" s="25"/>
      <c r="Q517" s="25"/>
      <c r="R517" s="25">
        <v>0</v>
      </c>
      <c r="S517" s="25"/>
      <c r="T517" s="25">
        <f t="shared" si="55"/>
        <v>0</v>
      </c>
      <c r="U517" s="137"/>
      <c r="V517" s="137"/>
      <c r="W517" s="136"/>
      <c r="AA517" s="116"/>
      <c r="AC517" s="116"/>
    </row>
    <row r="518" spans="1:29" s="115" customFormat="1" outlineLevel="2" x14ac:dyDescent="0.25">
      <c r="A518" s="22" t="s">
        <v>965</v>
      </c>
      <c r="B518" s="188"/>
      <c r="C518" s="189" t="s">
        <v>1001</v>
      </c>
      <c r="D518" s="24" t="s">
        <v>972</v>
      </c>
      <c r="E518" s="39">
        <f t="shared" si="52"/>
        <v>67.599999999999994</v>
      </c>
      <c r="F518" s="25"/>
      <c r="G518" s="25"/>
      <c r="H518" s="25">
        <v>67.599999999999994</v>
      </c>
      <c r="I518" s="25"/>
      <c r="J518" s="39">
        <f t="shared" si="53"/>
        <v>67.599999999999994</v>
      </c>
      <c r="K518" s="25"/>
      <c r="L518" s="25"/>
      <c r="M518" s="25">
        <v>67.599999999999994</v>
      </c>
      <c r="N518" s="25"/>
      <c r="O518" s="39">
        <f t="shared" si="54"/>
        <v>0</v>
      </c>
      <c r="P518" s="25"/>
      <c r="Q518" s="25"/>
      <c r="R518" s="25">
        <v>0</v>
      </c>
      <c r="S518" s="25"/>
      <c r="T518" s="25">
        <f t="shared" si="55"/>
        <v>0</v>
      </c>
      <c r="U518" s="137"/>
      <c r="V518" s="137"/>
      <c r="W518" s="136"/>
      <c r="AA518" s="116"/>
      <c r="AC518" s="116"/>
    </row>
    <row r="519" spans="1:29" s="115" customFormat="1" outlineLevel="2" x14ac:dyDescent="0.25">
      <c r="A519" s="22" t="s">
        <v>966</v>
      </c>
      <c r="B519" s="188"/>
      <c r="C519" s="189" t="s">
        <v>1002</v>
      </c>
      <c r="D519" s="24" t="s">
        <v>973</v>
      </c>
      <c r="E519" s="39">
        <f t="shared" si="52"/>
        <v>803.06</v>
      </c>
      <c r="F519" s="25"/>
      <c r="G519" s="25"/>
      <c r="H519" s="25">
        <v>803.06</v>
      </c>
      <c r="I519" s="25"/>
      <c r="J519" s="39">
        <f t="shared" si="53"/>
        <v>803.06</v>
      </c>
      <c r="K519" s="25"/>
      <c r="L519" s="25"/>
      <c r="M519" s="25">
        <v>803.06</v>
      </c>
      <c r="N519" s="25"/>
      <c r="O519" s="39">
        <f t="shared" si="54"/>
        <v>0</v>
      </c>
      <c r="P519" s="25"/>
      <c r="Q519" s="25"/>
      <c r="R519" s="25">
        <v>0</v>
      </c>
      <c r="S519" s="25"/>
      <c r="T519" s="25">
        <f t="shared" si="55"/>
        <v>0</v>
      </c>
      <c r="U519" s="137"/>
      <c r="V519" s="137"/>
      <c r="W519" s="136"/>
      <c r="AA519" s="116"/>
      <c r="AC519" s="116"/>
    </row>
    <row r="520" spans="1:29" s="113" customFormat="1" outlineLevel="1" x14ac:dyDescent="0.25">
      <c r="A520" s="30" t="s">
        <v>369</v>
      </c>
      <c r="B520" s="297" t="s">
        <v>958</v>
      </c>
      <c r="C520" s="298"/>
      <c r="D520" s="13"/>
      <c r="E520" s="36">
        <f t="shared" si="52"/>
        <v>326.48000000000008</v>
      </c>
      <c r="F520" s="97"/>
      <c r="G520" s="97"/>
      <c r="H520" s="37">
        <f>SUM(H521:H526)</f>
        <v>326.48000000000008</v>
      </c>
      <c r="I520" s="97"/>
      <c r="J520" s="36">
        <f t="shared" si="53"/>
        <v>0</v>
      </c>
      <c r="K520" s="97"/>
      <c r="L520" s="97"/>
      <c r="M520" s="37">
        <f>SUM(M521:M523)</f>
        <v>0</v>
      </c>
      <c r="N520" s="97"/>
      <c r="O520" s="36">
        <f t="shared" si="54"/>
        <v>0</v>
      </c>
      <c r="P520" s="97"/>
      <c r="Q520" s="97"/>
      <c r="R520" s="37">
        <f>SUM(R521:R523)</f>
        <v>0</v>
      </c>
      <c r="S520" s="97"/>
      <c r="T520" s="97">
        <f t="shared" si="55"/>
        <v>0</v>
      </c>
      <c r="U520" s="139"/>
      <c r="V520" s="139"/>
      <c r="W520" s="138"/>
      <c r="AA520" s="114"/>
      <c r="AC520" s="114"/>
    </row>
    <row r="521" spans="1:29" s="115" customFormat="1" ht="38.25" outlineLevel="2" x14ac:dyDescent="0.25">
      <c r="A521" s="22" t="s">
        <v>125</v>
      </c>
      <c r="B521" s="188"/>
      <c r="C521" s="189" t="s">
        <v>959</v>
      </c>
      <c r="D521" s="24"/>
      <c r="E521" s="39">
        <f t="shared" si="52"/>
        <v>163.95</v>
      </c>
      <c r="F521" s="25"/>
      <c r="G521" s="25"/>
      <c r="H521" s="25">
        <v>163.95</v>
      </c>
      <c r="I521" s="25"/>
      <c r="J521" s="39">
        <f t="shared" si="53"/>
        <v>0</v>
      </c>
      <c r="K521" s="25"/>
      <c r="L521" s="25"/>
      <c r="M521" s="25">
        <v>0</v>
      </c>
      <c r="N521" s="25"/>
      <c r="O521" s="39">
        <f t="shared" si="54"/>
        <v>0</v>
      </c>
      <c r="P521" s="25"/>
      <c r="Q521" s="25"/>
      <c r="R521" s="25">
        <v>0</v>
      </c>
      <c r="S521" s="25"/>
      <c r="T521" s="25">
        <f t="shared" si="55"/>
        <v>0</v>
      </c>
      <c r="U521" s="137"/>
      <c r="V521" s="137"/>
      <c r="W521" s="136"/>
      <c r="AA521" s="116"/>
      <c r="AC521" s="116"/>
    </row>
    <row r="522" spans="1:29" s="115" customFormat="1" ht="38.25" outlineLevel="2" x14ac:dyDescent="0.25">
      <c r="A522" s="22" t="s">
        <v>126</v>
      </c>
      <c r="B522" s="188"/>
      <c r="C522" s="189" t="s">
        <v>960</v>
      </c>
      <c r="D522" s="24"/>
      <c r="E522" s="39">
        <f t="shared" si="52"/>
        <v>146.78</v>
      </c>
      <c r="F522" s="25"/>
      <c r="G522" s="25"/>
      <c r="H522" s="25">
        <v>146.78</v>
      </c>
      <c r="I522" s="25"/>
      <c r="J522" s="39">
        <f t="shared" si="53"/>
        <v>0</v>
      </c>
      <c r="K522" s="25"/>
      <c r="L522" s="25"/>
      <c r="M522" s="25">
        <v>0</v>
      </c>
      <c r="N522" s="25"/>
      <c r="O522" s="39">
        <f t="shared" si="54"/>
        <v>0</v>
      </c>
      <c r="P522" s="25"/>
      <c r="Q522" s="25"/>
      <c r="R522" s="25">
        <v>0</v>
      </c>
      <c r="S522" s="25"/>
      <c r="T522" s="25">
        <f t="shared" si="55"/>
        <v>0</v>
      </c>
      <c r="U522" s="137"/>
      <c r="V522" s="137"/>
      <c r="W522" s="136"/>
      <c r="AA522" s="116"/>
      <c r="AC522" s="116"/>
    </row>
    <row r="523" spans="1:29" s="115" customFormat="1" ht="38.25" outlineLevel="2" x14ac:dyDescent="0.25">
      <c r="A523" s="22" t="s">
        <v>334</v>
      </c>
      <c r="B523" s="188"/>
      <c r="C523" s="189" t="s">
        <v>1005</v>
      </c>
      <c r="D523" s="24"/>
      <c r="E523" s="39">
        <f t="shared" si="52"/>
        <v>7.85</v>
      </c>
      <c r="F523" s="25"/>
      <c r="G523" s="25"/>
      <c r="H523" s="25">
        <v>7.85</v>
      </c>
      <c r="I523" s="25"/>
      <c r="J523" s="39">
        <f t="shared" si="53"/>
        <v>0</v>
      </c>
      <c r="K523" s="25"/>
      <c r="L523" s="25"/>
      <c r="M523" s="25">
        <v>0</v>
      </c>
      <c r="N523" s="25"/>
      <c r="O523" s="39">
        <f t="shared" si="54"/>
        <v>0</v>
      </c>
      <c r="P523" s="25"/>
      <c r="Q523" s="25"/>
      <c r="R523" s="25">
        <v>0</v>
      </c>
      <c r="S523" s="25"/>
      <c r="T523" s="25">
        <f t="shared" si="55"/>
        <v>0</v>
      </c>
      <c r="U523" s="137"/>
      <c r="V523" s="137"/>
      <c r="W523" s="136"/>
      <c r="AA523" s="116"/>
      <c r="AC523" s="116"/>
    </row>
    <row r="524" spans="1:29" s="115" customFormat="1" ht="38.25" outlineLevel="2" x14ac:dyDescent="0.25">
      <c r="A524" s="22" t="s">
        <v>1008</v>
      </c>
      <c r="B524" s="188"/>
      <c r="C524" s="189" t="s">
        <v>1011</v>
      </c>
      <c r="D524" s="24"/>
      <c r="E524" s="39">
        <f t="shared" si="52"/>
        <v>3.26</v>
      </c>
      <c r="F524" s="25"/>
      <c r="G524" s="25"/>
      <c r="H524" s="25">
        <v>3.26</v>
      </c>
      <c r="I524" s="25"/>
      <c r="J524" s="39">
        <f t="shared" si="53"/>
        <v>0</v>
      </c>
      <c r="K524" s="31"/>
      <c r="L524" s="25"/>
      <c r="M524" s="25">
        <v>0</v>
      </c>
      <c r="N524" s="25"/>
      <c r="O524" s="39">
        <f t="shared" si="54"/>
        <v>0</v>
      </c>
      <c r="P524" s="25"/>
      <c r="Q524" s="25"/>
      <c r="R524" s="25">
        <v>0</v>
      </c>
      <c r="S524" s="25"/>
      <c r="T524" s="25">
        <f t="shared" si="55"/>
        <v>0</v>
      </c>
      <c r="U524" s="137"/>
      <c r="V524" s="137"/>
      <c r="W524" s="136"/>
      <c r="AA524" s="116"/>
      <c r="AC524" s="116"/>
    </row>
    <row r="525" spans="1:29" s="115" customFormat="1" ht="38.25" outlineLevel="2" x14ac:dyDescent="0.25">
      <c r="A525" s="22" t="s">
        <v>1009</v>
      </c>
      <c r="B525" s="188"/>
      <c r="C525" s="189" t="s">
        <v>1012</v>
      </c>
      <c r="D525" s="24"/>
      <c r="E525" s="39">
        <f t="shared" si="52"/>
        <v>2.92</v>
      </c>
      <c r="F525" s="25"/>
      <c r="G525" s="25"/>
      <c r="H525" s="25">
        <v>2.92</v>
      </c>
      <c r="I525" s="25"/>
      <c r="J525" s="39">
        <f t="shared" si="53"/>
        <v>0</v>
      </c>
      <c r="K525" s="31"/>
      <c r="L525" s="25"/>
      <c r="M525" s="25">
        <v>0</v>
      </c>
      <c r="N525" s="25"/>
      <c r="O525" s="39">
        <f t="shared" si="54"/>
        <v>0</v>
      </c>
      <c r="P525" s="25"/>
      <c r="Q525" s="25"/>
      <c r="R525" s="25">
        <v>0</v>
      </c>
      <c r="S525" s="25"/>
      <c r="T525" s="25">
        <f t="shared" si="55"/>
        <v>0</v>
      </c>
      <c r="U525" s="137"/>
      <c r="V525" s="137"/>
      <c r="W525" s="136"/>
      <c r="AA525" s="116"/>
      <c r="AC525" s="116"/>
    </row>
    <row r="526" spans="1:29" s="115" customFormat="1" ht="38.25" outlineLevel="2" x14ac:dyDescent="0.25">
      <c r="A526" s="22" t="s">
        <v>1010</v>
      </c>
      <c r="B526" s="188"/>
      <c r="C526" s="189" t="s">
        <v>1013</v>
      </c>
      <c r="D526" s="24"/>
      <c r="E526" s="39">
        <f t="shared" si="52"/>
        <v>1.72</v>
      </c>
      <c r="F526" s="25"/>
      <c r="G526" s="25"/>
      <c r="H526" s="25">
        <v>1.72</v>
      </c>
      <c r="I526" s="25"/>
      <c r="J526" s="39">
        <f t="shared" si="53"/>
        <v>0</v>
      </c>
      <c r="K526" s="31"/>
      <c r="L526" s="25"/>
      <c r="M526" s="25">
        <v>0</v>
      </c>
      <c r="N526" s="25"/>
      <c r="O526" s="39">
        <f t="shared" si="54"/>
        <v>0</v>
      </c>
      <c r="P526" s="25"/>
      <c r="Q526" s="25"/>
      <c r="R526" s="25">
        <v>0</v>
      </c>
      <c r="S526" s="25"/>
      <c r="T526" s="25">
        <f t="shared" si="55"/>
        <v>0</v>
      </c>
      <c r="U526" s="137"/>
      <c r="V526" s="137"/>
      <c r="W526" s="136"/>
      <c r="AA526" s="116"/>
      <c r="AC526" s="116"/>
    </row>
    <row r="527" spans="1:29" ht="75" customHeight="1" x14ac:dyDescent="0.25">
      <c r="A527" s="2">
        <v>11</v>
      </c>
      <c r="B527" s="251" t="s">
        <v>974</v>
      </c>
      <c r="C527" s="252"/>
      <c r="D527" s="12" t="s">
        <v>129</v>
      </c>
      <c r="E527" s="9">
        <f>F527+G527+H527+I527</f>
        <v>11682.11</v>
      </c>
      <c r="F527" s="107"/>
      <c r="G527" s="10">
        <f>G528+G540</f>
        <v>3500</v>
      </c>
      <c r="H527" s="10">
        <f>H528+H540</f>
        <v>8182.1100000000006</v>
      </c>
      <c r="I527" s="107"/>
      <c r="J527" s="9">
        <f>K527+L527+M527+N527</f>
        <v>4186.45</v>
      </c>
      <c r="K527" s="106"/>
      <c r="L527" s="10">
        <f>L528+L540</f>
        <v>334.6</v>
      </c>
      <c r="M527" s="10">
        <f>M528+M540</f>
        <v>3851.85</v>
      </c>
      <c r="N527" s="2"/>
      <c r="O527" s="9">
        <f>P527+Q527+R527+S527</f>
        <v>4186.45</v>
      </c>
      <c r="P527" s="107"/>
      <c r="Q527" s="10">
        <f>Q528+Q540</f>
        <v>334.6</v>
      </c>
      <c r="R527" s="10">
        <f>R528+R540</f>
        <v>3851.85</v>
      </c>
      <c r="S527" s="2"/>
      <c r="T527" s="107">
        <f t="shared" si="45"/>
        <v>35.836419961804843</v>
      </c>
      <c r="U527" s="126"/>
      <c r="V527" s="128"/>
      <c r="W527" s="126"/>
      <c r="Z527" s="18"/>
      <c r="AA527" s="17"/>
      <c r="AC527" s="17"/>
    </row>
    <row r="528" spans="1:29" ht="67.5" customHeight="1" outlineLevel="1" x14ac:dyDescent="0.25">
      <c r="A528" s="19" t="s">
        <v>370</v>
      </c>
      <c r="B528" s="217" t="s">
        <v>975</v>
      </c>
      <c r="C528" s="218"/>
      <c r="D528" s="13"/>
      <c r="E528" s="36">
        <f>F528+G528+H528+I528</f>
        <v>11682.11</v>
      </c>
      <c r="F528" s="97"/>
      <c r="G528" s="37">
        <f>G537+G538+G539+G533</f>
        <v>3500</v>
      </c>
      <c r="H528" s="37">
        <f>H537+H538+H539+H533+H529</f>
        <v>8182.1100000000006</v>
      </c>
      <c r="I528" s="97"/>
      <c r="J528" s="36">
        <f>K528+L528+M528+N528</f>
        <v>4186.45</v>
      </c>
      <c r="K528" s="97"/>
      <c r="L528" s="37">
        <f>L537+L538+L539+L533</f>
        <v>334.6</v>
      </c>
      <c r="M528" s="37">
        <f>M537+M538+M539+M533+M529</f>
        <v>3851.85</v>
      </c>
      <c r="N528" s="19"/>
      <c r="O528" s="36">
        <f>P528+Q528+R528+S528</f>
        <v>4186.45</v>
      </c>
      <c r="P528" s="97"/>
      <c r="Q528" s="37">
        <f>Q537+Q538+Q539+Q533</f>
        <v>334.6</v>
      </c>
      <c r="R528" s="37">
        <f>R537+R538+R539+R533+R529</f>
        <v>3851.85</v>
      </c>
      <c r="S528" s="19"/>
      <c r="T528" s="97">
        <f t="shared" si="45"/>
        <v>35.836419961804843</v>
      </c>
      <c r="U528" s="126"/>
      <c r="V528" s="128"/>
      <c r="W528" s="126"/>
      <c r="AC528" s="17"/>
    </row>
    <row r="529" spans="1:29" ht="39.75" customHeight="1" outlineLevel="2" x14ac:dyDescent="0.25">
      <c r="A529" s="20" t="s">
        <v>132</v>
      </c>
      <c r="B529" s="235" t="s">
        <v>976</v>
      </c>
      <c r="C529" s="236"/>
      <c r="D529" s="14"/>
      <c r="E529" s="38">
        <f t="shared" ref="E529:E540" si="56">F529+G529+H529+I529</f>
        <v>6805</v>
      </c>
      <c r="F529" s="11"/>
      <c r="G529" s="11"/>
      <c r="H529" s="117">
        <f>SUM(H530:H532)</f>
        <v>6805</v>
      </c>
      <c r="I529" s="11"/>
      <c r="J529" s="38">
        <f t="shared" ref="J529:J540" si="57">K529+L529+M529+N529</f>
        <v>3535.4</v>
      </c>
      <c r="K529" s="11"/>
      <c r="L529" s="11"/>
      <c r="M529" s="117">
        <f>SUM(M530:M532)</f>
        <v>3535.4</v>
      </c>
      <c r="N529" s="112"/>
      <c r="O529" s="38">
        <f t="shared" ref="O529:O540" si="58">P529+Q529+R529+S529</f>
        <v>3535.4</v>
      </c>
      <c r="P529" s="11"/>
      <c r="Q529" s="11"/>
      <c r="R529" s="117">
        <f>SUM(R530:R532)</f>
        <v>3535.4</v>
      </c>
      <c r="S529" s="112"/>
      <c r="T529" s="11">
        <f t="shared" si="45"/>
        <v>51.952975753122708</v>
      </c>
      <c r="U529" s="126"/>
      <c r="V529" s="128"/>
      <c r="W529" s="126"/>
      <c r="Z529" s="17"/>
      <c r="AC529" s="17"/>
    </row>
    <row r="530" spans="1:29" s="115" customFormat="1" ht="25.5" outlineLevel="3" x14ac:dyDescent="0.25">
      <c r="A530" s="146" t="s">
        <v>987</v>
      </c>
      <c r="B530" s="146"/>
      <c r="C530" s="151" t="s">
        <v>982</v>
      </c>
      <c r="D530" s="151"/>
      <c r="E530" s="39">
        <f t="shared" si="56"/>
        <v>6000</v>
      </c>
      <c r="F530" s="25"/>
      <c r="G530" s="25"/>
      <c r="H530" s="25">
        <v>6000</v>
      </c>
      <c r="I530" s="25"/>
      <c r="J530" s="39">
        <f t="shared" si="57"/>
        <v>3357.5</v>
      </c>
      <c r="K530" s="25"/>
      <c r="L530" s="25"/>
      <c r="M530" s="125">
        <v>3357.5</v>
      </c>
      <c r="N530" s="26"/>
      <c r="O530" s="39">
        <f t="shared" si="58"/>
        <v>3357.5</v>
      </c>
      <c r="P530" s="25"/>
      <c r="Q530" s="25"/>
      <c r="R530" s="25">
        <v>3357.5</v>
      </c>
      <c r="S530" s="26"/>
      <c r="T530" s="25">
        <f t="shared" si="45"/>
        <v>55.958333333333329</v>
      </c>
      <c r="U530" s="136"/>
      <c r="V530" s="137"/>
      <c r="W530" s="136"/>
      <c r="Z530" s="116"/>
      <c r="AC530" s="116"/>
    </row>
    <row r="531" spans="1:29" s="115" customFormat="1" ht="39.75" customHeight="1" outlineLevel="3" x14ac:dyDescent="0.25">
      <c r="A531" s="146" t="s">
        <v>988</v>
      </c>
      <c r="B531" s="146"/>
      <c r="C531" s="151" t="s">
        <v>983</v>
      </c>
      <c r="D531" s="151"/>
      <c r="E531" s="39">
        <f t="shared" si="56"/>
        <v>605</v>
      </c>
      <c r="F531" s="25"/>
      <c r="G531" s="25"/>
      <c r="H531" s="25">
        <v>605</v>
      </c>
      <c r="I531" s="25"/>
      <c r="J531" s="39">
        <f t="shared" si="57"/>
        <v>177.9</v>
      </c>
      <c r="K531" s="25"/>
      <c r="L531" s="25"/>
      <c r="M531" s="125">
        <v>177.9</v>
      </c>
      <c r="N531" s="26"/>
      <c r="O531" s="39">
        <f t="shared" si="58"/>
        <v>177.9</v>
      </c>
      <c r="P531" s="25"/>
      <c r="Q531" s="25"/>
      <c r="R531" s="25">
        <v>177.9</v>
      </c>
      <c r="S531" s="26"/>
      <c r="T531" s="25">
        <f t="shared" si="45"/>
        <v>29.404958677685951</v>
      </c>
      <c r="U531" s="136"/>
      <c r="V531" s="137"/>
      <c r="W531" s="136"/>
      <c r="Z531" s="116"/>
      <c r="AC531" s="116"/>
    </row>
    <row r="532" spans="1:29" s="115" customFormat="1" ht="25.5" outlineLevel="3" x14ac:dyDescent="0.25">
      <c r="A532" s="146" t="s">
        <v>989</v>
      </c>
      <c r="B532" s="146"/>
      <c r="C532" s="151" t="s">
        <v>984</v>
      </c>
      <c r="D532" s="151"/>
      <c r="E532" s="39">
        <f t="shared" si="56"/>
        <v>200</v>
      </c>
      <c r="F532" s="25"/>
      <c r="G532" s="25"/>
      <c r="H532" s="25">
        <v>200</v>
      </c>
      <c r="I532" s="25"/>
      <c r="J532" s="39">
        <f t="shared" si="57"/>
        <v>0</v>
      </c>
      <c r="K532" s="25"/>
      <c r="L532" s="25"/>
      <c r="M532" s="125">
        <v>0</v>
      </c>
      <c r="N532" s="26"/>
      <c r="O532" s="39">
        <f t="shared" si="58"/>
        <v>0</v>
      </c>
      <c r="P532" s="25"/>
      <c r="Q532" s="25"/>
      <c r="R532" s="25">
        <v>0</v>
      </c>
      <c r="S532" s="26"/>
      <c r="T532" s="25">
        <f t="shared" si="45"/>
        <v>0</v>
      </c>
      <c r="U532" s="136"/>
      <c r="V532" s="137"/>
      <c r="W532" s="136"/>
      <c r="Z532" s="116"/>
      <c r="AC532" s="116"/>
    </row>
    <row r="533" spans="1:29" outlineLevel="2" x14ac:dyDescent="0.25">
      <c r="A533" s="146" t="s">
        <v>371</v>
      </c>
      <c r="B533" s="253" t="s">
        <v>977</v>
      </c>
      <c r="C533" s="254"/>
      <c r="D533" s="151"/>
      <c r="E533" s="38">
        <f t="shared" si="56"/>
        <v>1000</v>
      </c>
      <c r="F533" s="25"/>
      <c r="G533" s="25"/>
      <c r="H533" s="184">
        <f>SUM(H534:H536)</f>
        <v>1000</v>
      </c>
      <c r="I533" s="25"/>
      <c r="J533" s="38">
        <f>K533+L533+M533+N533</f>
        <v>297.74</v>
      </c>
      <c r="K533" s="25"/>
      <c r="L533" s="25"/>
      <c r="M533" s="184">
        <f>SUM(M534:M536)</f>
        <v>297.74</v>
      </c>
      <c r="N533" s="26"/>
      <c r="O533" s="38">
        <f t="shared" si="58"/>
        <v>297.74</v>
      </c>
      <c r="P533" s="25"/>
      <c r="Q533" s="25"/>
      <c r="R533" s="184">
        <f>SUM(R534:R536)</f>
        <v>297.74</v>
      </c>
      <c r="S533" s="26"/>
      <c r="T533" s="11">
        <f t="shared" si="45"/>
        <v>29.774000000000001</v>
      </c>
      <c r="U533" s="126"/>
      <c r="V533" s="128"/>
      <c r="W533" s="126"/>
      <c r="Z533" s="17"/>
      <c r="AC533" s="17"/>
    </row>
    <row r="534" spans="1:29" s="115" customFormat="1" ht="25.5" outlineLevel="3" x14ac:dyDescent="0.25">
      <c r="A534" s="146" t="s">
        <v>372</v>
      </c>
      <c r="B534" s="146"/>
      <c r="C534" s="151" t="s">
        <v>985</v>
      </c>
      <c r="D534" s="151"/>
      <c r="E534" s="39">
        <f t="shared" si="56"/>
        <v>650</v>
      </c>
      <c r="F534" s="25"/>
      <c r="G534" s="25"/>
      <c r="H534" s="25">
        <v>650</v>
      </c>
      <c r="I534" s="25"/>
      <c r="J534" s="39">
        <f t="shared" si="57"/>
        <v>238.36</v>
      </c>
      <c r="K534" s="25"/>
      <c r="L534" s="25"/>
      <c r="M534" s="25">
        <v>238.36</v>
      </c>
      <c r="N534" s="26"/>
      <c r="O534" s="39">
        <f t="shared" si="58"/>
        <v>238.36</v>
      </c>
      <c r="P534" s="25"/>
      <c r="Q534" s="25"/>
      <c r="R534" s="25">
        <v>238.36</v>
      </c>
      <c r="S534" s="26"/>
      <c r="T534" s="25">
        <f t="shared" si="45"/>
        <v>36.670769230769231</v>
      </c>
      <c r="U534" s="136"/>
      <c r="V534" s="137"/>
      <c r="W534" s="136"/>
      <c r="Z534" s="116"/>
      <c r="AC534" s="116"/>
    </row>
    <row r="535" spans="1:29" s="115" customFormat="1" ht="25.5" outlineLevel="3" x14ac:dyDescent="0.25">
      <c r="A535" s="146" t="s">
        <v>990</v>
      </c>
      <c r="B535" s="146"/>
      <c r="C535" s="151" t="s">
        <v>986</v>
      </c>
      <c r="D535" s="151"/>
      <c r="E535" s="39">
        <f t="shared" si="56"/>
        <v>275</v>
      </c>
      <c r="F535" s="25"/>
      <c r="G535" s="25"/>
      <c r="H535" s="25">
        <v>275</v>
      </c>
      <c r="I535" s="25"/>
      <c r="J535" s="39">
        <f t="shared" si="57"/>
        <v>59.38</v>
      </c>
      <c r="K535" s="25"/>
      <c r="L535" s="25"/>
      <c r="M535" s="25">
        <v>59.38</v>
      </c>
      <c r="N535" s="26"/>
      <c r="O535" s="39">
        <f t="shared" si="58"/>
        <v>59.38</v>
      </c>
      <c r="P535" s="25"/>
      <c r="Q535" s="25"/>
      <c r="R535" s="25">
        <v>59.38</v>
      </c>
      <c r="S535" s="26"/>
      <c r="T535" s="25">
        <f t="shared" si="45"/>
        <v>21.592727272727274</v>
      </c>
      <c r="U535" s="136"/>
      <c r="V535" s="137"/>
      <c r="W535" s="136"/>
      <c r="Z535" s="116"/>
      <c r="AC535" s="116"/>
    </row>
    <row r="536" spans="1:29" s="115" customFormat="1" ht="29.25" customHeight="1" outlineLevel="3" x14ac:dyDescent="0.25">
      <c r="A536" s="146" t="s">
        <v>991</v>
      </c>
      <c r="B536" s="146"/>
      <c r="C536" s="151" t="s">
        <v>1003</v>
      </c>
      <c r="D536" s="151"/>
      <c r="E536" s="39">
        <f t="shared" si="56"/>
        <v>75</v>
      </c>
      <c r="F536" s="25"/>
      <c r="G536" s="25"/>
      <c r="H536" s="25">
        <v>75</v>
      </c>
      <c r="I536" s="25"/>
      <c r="J536" s="39">
        <f t="shared" si="57"/>
        <v>0</v>
      </c>
      <c r="K536" s="25"/>
      <c r="L536" s="25"/>
      <c r="M536" s="25">
        <v>0</v>
      </c>
      <c r="N536" s="26"/>
      <c r="O536" s="39">
        <f t="shared" si="58"/>
        <v>0</v>
      </c>
      <c r="P536" s="25"/>
      <c r="Q536" s="25"/>
      <c r="R536" s="25">
        <v>0</v>
      </c>
      <c r="S536" s="26"/>
      <c r="T536" s="25">
        <f t="shared" si="45"/>
        <v>0</v>
      </c>
      <c r="U536" s="136"/>
      <c r="V536" s="137"/>
      <c r="W536" s="136"/>
      <c r="Z536" s="116"/>
      <c r="AC536" s="116"/>
    </row>
    <row r="537" spans="1:29" ht="42.75" customHeight="1" outlineLevel="2" x14ac:dyDescent="0.25">
      <c r="A537" s="20" t="s">
        <v>373</v>
      </c>
      <c r="B537" s="253" t="s">
        <v>978</v>
      </c>
      <c r="C537" s="254"/>
      <c r="D537" s="14"/>
      <c r="E537" s="38">
        <f t="shared" si="56"/>
        <v>3500</v>
      </c>
      <c r="F537" s="11"/>
      <c r="G537" s="11">
        <v>3500</v>
      </c>
      <c r="H537" s="11"/>
      <c r="I537" s="11"/>
      <c r="J537" s="38">
        <f t="shared" si="57"/>
        <v>334.6</v>
      </c>
      <c r="K537" s="11"/>
      <c r="L537" s="11">
        <v>334.6</v>
      </c>
      <c r="M537" s="11"/>
      <c r="N537" s="112"/>
      <c r="O537" s="38">
        <f t="shared" si="58"/>
        <v>334.6</v>
      </c>
      <c r="P537" s="11"/>
      <c r="Q537" s="11">
        <v>334.6</v>
      </c>
      <c r="R537" s="11"/>
      <c r="S537" s="112"/>
      <c r="T537" s="11">
        <f t="shared" si="45"/>
        <v>9.56</v>
      </c>
      <c r="U537" s="126"/>
      <c r="V537" s="128"/>
      <c r="W537" s="126"/>
      <c r="Z537" s="17"/>
      <c r="AC537" s="17"/>
    </row>
    <row r="538" spans="1:29" s="186" customFormat="1" ht="43.5" customHeight="1" outlineLevel="2" x14ac:dyDescent="0.25">
      <c r="A538" s="20" t="s">
        <v>374</v>
      </c>
      <c r="B538" s="253" t="s">
        <v>979</v>
      </c>
      <c r="C538" s="254"/>
      <c r="D538" s="14"/>
      <c r="E538" s="38">
        <f t="shared" si="56"/>
        <v>37.85</v>
      </c>
      <c r="F538" s="11"/>
      <c r="G538" s="11"/>
      <c r="H538" s="11">
        <v>37.85</v>
      </c>
      <c r="I538" s="11"/>
      <c r="J538" s="38">
        <f t="shared" si="57"/>
        <v>18.71</v>
      </c>
      <c r="K538" s="11"/>
      <c r="L538" s="11"/>
      <c r="M538" s="11">
        <v>18.71</v>
      </c>
      <c r="N538" s="11"/>
      <c r="O538" s="38">
        <f t="shared" si="58"/>
        <v>18.71</v>
      </c>
      <c r="P538" s="11"/>
      <c r="Q538" s="11"/>
      <c r="R538" s="11">
        <v>18.71</v>
      </c>
      <c r="S538" s="27"/>
      <c r="T538" s="11">
        <f t="shared" si="45"/>
        <v>49.431968295904888</v>
      </c>
      <c r="U538" s="126"/>
      <c r="V538" s="128"/>
      <c r="W538" s="126"/>
      <c r="Z538" s="187"/>
      <c r="AC538" s="187"/>
    </row>
    <row r="539" spans="1:29" ht="23.25" customHeight="1" outlineLevel="2" x14ac:dyDescent="0.25">
      <c r="A539" s="20" t="s">
        <v>375</v>
      </c>
      <c r="B539" s="243" t="s">
        <v>127</v>
      </c>
      <c r="C539" s="244"/>
      <c r="D539" s="14"/>
      <c r="E539" s="38">
        <f t="shared" si="56"/>
        <v>339.26</v>
      </c>
      <c r="F539" s="11"/>
      <c r="G539" s="11"/>
      <c r="H539" s="11">
        <v>339.26</v>
      </c>
      <c r="I539" s="11"/>
      <c r="J539" s="38">
        <f t="shared" si="57"/>
        <v>0</v>
      </c>
      <c r="K539" s="11"/>
      <c r="L539" s="11"/>
      <c r="M539" s="11">
        <v>0</v>
      </c>
      <c r="N539" s="11"/>
      <c r="O539" s="38">
        <f t="shared" si="58"/>
        <v>0</v>
      </c>
      <c r="P539" s="11"/>
      <c r="Q539" s="11"/>
      <c r="R539" s="11">
        <v>0</v>
      </c>
      <c r="S539" s="27"/>
      <c r="T539" s="11">
        <f t="shared" si="45"/>
        <v>0</v>
      </c>
      <c r="U539" s="126"/>
      <c r="V539" s="128"/>
      <c r="W539" s="126"/>
      <c r="Z539" s="17"/>
      <c r="AC539" s="17"/>
    </row>
    <row r="540" spans="1:29" s="113" customFormat="1" ht="68.25" customHeight="1" outlineLevel="1" x14ac:dyDescent="0.25">
      <c r="A540" s="30" t="s">
        <v>981</v>
      </c>
      <c r="B540" s="297" t="s">
        <v>980</v>
      </c>
      <c r="C540" s="298"/>
      <c r="D540" s="13"/>
      <c r="E540" s="36">
        <f t="shared" si="56"/>
        <v>0</v>
      </c>
      <c r="F540" s="97"/>
      <c r="G540" s="97"/>
      <c r="H540" s="37">
        <f>H541</f>
        <v>0</v>
      </c>
      <c r="I540" s="97"/>
      <c r="J540" s="36">
        <f t="shared" si="57"/>
        <v>0</v>
      </c>
      <c r="K540" s="97"/>
      <c r="L540" s="97"/>
      <c r="M540" s="37">
        <f>M541</f>
        <v>0</v>
      </c>
      <c r="N540" s="97"/>
      <c r="O540" s="36">
        <f t="shared" si="58"/>
        <v>0</v>
      </c>
      <c r="P540" s="97"/>
      <c r="Q540" s="97"/>
      <c r="R540" s="37">
        <f>R541</f>
        <v>0</v>
      </c>
      <c r="S540" s="110"/>
      <c r="T540" s="97" t="s">
        <v>1014</v>
      </c>
      <c r="U540" s="138"/>
      <c r="V540" s="139"/>
      <c r="W540" s="138"/>
      <c r="Z540" s="114"/>
      <c r="AC540" s="114"/>
    </row>
    <row r="541" spans="1:29" ht="31.5" customHeight="1" outlineLevel="2" x14ac:dyDescent="0.25">
      <c r="A541" s="20" t="s">
        <v>134</v>
      </c>
      <c r="B541" s="253" t="s">
        <v>135</v>
      </c>
      <c r="C541" s="254"/>
      <c r="D541" s="14"/>
      <c r="E541" s="38">
        <v>0</v>
      </c>
      <c r="F541" s="11"/>
      <c r="G541" s="11"/>
      <c r="H541" s="11">
        <v>0</v>
      </c>
      <c r="I541" s="11"/>
      <c r="J541" s="38">
        <v>0</v>
      </c>
      <c r="K541" s="11"/>
      <c r="L541" s="11"/>
      <c r="M541" s="11">
        <v>0</v>
      </c>
      <c r="N541" s="11"/>
      <c r="O541" s="38">
        <v>0</v>
      </c>
      <c r="P541" s="11"/>
      <c r="Q541" s="11"/>
      <c r="R541" s="11">
        <v>0</v>
      </c>
      <c r="S541" s="27"/>
      <c r="T541" s="11" t="s">
        <v>1014</v>
      </c>
      <c r="U541" s="126"/>
      <c r="V541" s="128"/>
      <c r="W541" s="126"/>
      <c r="AC541" s="17"/>
    </row>
    <row r="542" spans="1:29" x14ac:dyDescent="0.25">
      <c r="A542" s="4"/>
      <c r="B542" s="150"/>
      <c r="C542" s="3" t="s">
        <v>32</v>
      </c>
      <c r="D542" s="4"/>
      <c r="E542" s="37">
        <f>SUM(F542:I542)</f>
        <v>1978030.2000000002</v>
      </c>
      <c r="F542" s="37">
        <f>F7+F21+F33+F45+F68+F153+F192+F470+F475+F511+F527</f>
        <v>1213.31</v>
      </c>
      <c r="G542" s="37">
        <f>G7+G21+G33+G45+G68+G153+G192+G470+G475+G511+G527</f>
        <v>1026336.3</v>
      </c>
      <c r="H542" s="37">
        <f>H7+H21+H33+H45+H68+H153+H192+H470+H475+H511+H527</f>
        <v>898480.96</v>
      </c>
      <c r="I542" s="37">
        <f>I7+I21+I33+I45+I68+I153+I192+I470+I475+I511+I527</f>
        <v>51999.630000000005</v>
      </c>
      <c r="J542" s="37">
        <f>SUM(K542:N542)</f>
        <v>1013676.6899999998</v>
      </c>
      <c r="K542" s="37">
        <f>K7+K21+K33+K45+K68+K153+K192+K470+K475+K511+K527</f>
        <v>262.12</v>
      </c>
      <c r="L542" s="37">
        <f>L7+L21+L33+L45+L68+L153+L192+L470+L475+L511+L527</f>
        <v>575065.66999999993</v>
      </c>
      <c r="M542" s="37">
        <f>M7+M21+M33+M45+M68+M153+M192+M470+M475+M511+M527</f>
        <v>438313.29</v>
      </c>
      <c r="N542" s="37">
        <f>N7+N21+N33+N45+N68+N153+N192+N470+N475+N511+N527</f>
        <v>35.61</v>
      </c>
      <c r="O542" s="37">
        <f>SUM(P542:S542)</f>
        <v>1012468.0299999999</v>
      </c>
      <c r="P542" s="37">
        <f>P7+P21+P33+P45+P68+P153+P192+P470+P475+P511+P527</f>
        <v>262.12</v>
      </c>
      <c r="Q542" s="37">
        <f>Q7+Q21+Q33+Q45+Q68+Q153+Q192+Q470+Q475+Q511+Q527</f>
        <v>575065.66999999993</v>
      </c>
      <c r="R542" s="37">
        <f>R7+R21+R33+R45+R68+R153+R192+R470+R475+R511+R527</f>
        <v>437104.63</v>
      </c>
      <c r="S542" s="37">
        <f>S7+S21+S33+S45+S68+S153+S192+S470+S475+S511+S527</f>
        <v>35.61</v>
      </c>
      <c r="T542" s="11">
        <f>O542/E542*100</f>
        <v>51.185670977116516</v>
      </c>
      <c r="U542" s="128"/>
      <c r="V542" s="128"/>
      <c r="W542" s="126"/>
      <c r="AA542" s="17"/>
      <c r="AC542" s="17"/>
    </row>
    <row r="544" spans="1:29" x14ac:dyDescent="0.25">
      <c r="F544" s="18"/>
      <c r="J544" s="7"/>
      <c r="K544" s="7"/>
      <c r="L544" s="7"/>
      <c r="M544" s="7"/>
    </row>
  </sheetData>
  <sheetProtection formatCells="0" formatColumns="0" formatRows="0" insertRows="0" deleteRows="0" selectLockedCells="1"/>
  <mergeCells count="303">
    <mergeCell ref="B539:C539"/>
    <mergeCell ref="B540:C540"/>
    <mergeCell ref="B541:C541"/>
    <mergeCell ref="B511:C511"/>
    <mergeCell ref="B512:C512"/>
    <mergeCell ref="B520:C520"/>
    <mergeCell ref="B527:C527"/>
    <mergeCell ref="B528:C528"/>
    <mergeCell ref="B529:C529"/>
    <mergeCell ref="B533:C533"/>
    <mergeCell ref="B537:C537"/>
    <mergeCell ref="B538:C538"/>
    <mergeCell ref="B470:C470"/>
    <mergeCell ref="B471:C471"/>
    <mergeCell ref="B476:C476"/>
    <mergeCell ref="B477:C477"/>
    <mergeCell ref="B475:C475"/>
    <mergeCell ref="B481:C481"/>
    <mergeCell ref="B482:C482"/>
    <mergeCell ref="B483:C483"/>
    <mergeCell ref="B506:C506"/>
    <mergeCell ref="O4:S4"/>
    <mergeCell ref="O5:S5"/>
    <mergeCell ref="T4:T6"/>
    <mergeCell ref="A1:T1"/>
    <mergeCell ref="A2:T2"/>
    <mergeCell ref="A4:A6"/>
    <mergeCell ref="D4:D6"/>
    <mergeCell ref="E4:I4"/>
    <mergeCell ref="E5:I5"/>
    <mergeCell ref="J4:N4"/>
    <mergeCell ref="J5:N5"/>
    <mergeCell ref="B21:C21"/>
    <mergeCell ref="B22:C22"/>
    <mergeCell ref="B23:C23"/>
    <mergeCell ref="B28:C28"/>
    <mergeCell ref="B29:C29"/>
    <mergeCell ref="B7:C7"/>
    <mergeCell ref="B4:C6"/>
    <mergeCell ref="B8:C8"/>
    <mergeCell ref="B18:C18"/>
    <mergeCell ref="B20:C20"/>
    <mergeCell ref="B41:C41"/>
    <mergeCell ref="B42:C42"/>
    <mergeCell ref="B43:C43"/>
    <mergeCell ref="B44:C44"/>
    <mergeCell ref="B31:C31"/>
    <mergeCell ref="B33:C33"/>
    <mergeCell ref="B34:C34"/>
    <mergeCell ref="B35:C35"/>
    <mergeCell ref="B40:C40"/>
    <mergeCell ref="B53:C53"/>
    <mergeCell ref="B54:C54"/>
    <mergeCell ref="B55:C55"/>
    <mergeCell ref="B56:C56"/>
    <mergeCell ref="B57:C57"/>
    <mergeCell ref="B45:C45"/>
    <mergeCell ref="B46:C46"/>
    <mergeCell ref="B47:C47"/>
    <mergeCell ref="B51:C51"/>
    <mergeCell ref="B52:C52"/>
    <mergeCell ref="B63:C63"/>
    <mergeCell ref="B64:C64"/>
    <mergeCell ref="B65:C65"/>
    <mergeCell ref="B66:C66"/>
    <mergeCell ref="B67:C67"/>
    <mergeCell ref="B58:C58"/>
    <mergeCell ref="B59:C59"/>
    <mergeCell ref="B60:C60"/>
    <mergeCell ref="B61:C61"/>
    <mergeCell ref="B62:C62"/>
    <mergeCell ref="B128:C128"/>
    <mergeCell ref="B129:C129"/>
    <mergeCell ref="B134:C134"/>
    <mergeCell ref="B137:C137"/>
    <mergeCell ref="B140:C140"/>
    <mergeCell ref="B68:C68"/>
    <mergeCell ref="B69:C69"/>
    <mergeCell ref="B70:C70"/>
    <mergeCell ref="B108:C108"/>
    <mergeCell ref="B116:C116"/>
    <mergeCell ref="B146:C146"/>
    <mergeCell ref="B147:C147"/>
    <mergeCell ref="B148:C148"/>
    <mergeCell ref="B149:C149"/>
    <mergeCell ref="B150:C150"/>
    <mergeCell ref="B141:C141"/>
    <mergeCell ref="B142:C142"/>
    <mergeCell ref="B143:C143"/>
    <mergeCell ref="B144:C144"/>
    <mergeCell ref="B145:C145"/>
    <mergeCell ref="B156:C156"/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68:C168"/>
    <mergeCell ref="B169:C169"/>
    <mergeCell ref="B170:C170"/>
    <mergeCell ref="B171:C171"/>
    <mergeCell ref="B172:C172"/>
    <mergeCell ref="B161:C161"/>
    <mergeCell ref="B162:C162"/>
    <mergeCell ref="B163:C163"/>
    <mergeCell ref="B164:C164"/>
    <mergeCell ref="B167:C167"/>
    <mergeCell ref="B178:C178"/>
    <mergeCell ref="B179:C179"/>
    <mergeCell ref="B180:C180"/>
    <mergeCell ref="B181:C181"/>
    <mergeCell ref="B182:C182"/>
    <mergeCell ref="B173:C173"/>
    <mergeCell ref="B174:C174"/>
    <mergeCell ref="B175:C175"/>
    <mergeCell ref="B176:C176"/>
    <mergeCell ref="B177:C177"/>
    <mergeCell ref="B190:C190"/>
    <mergeCell ref="B191:C191"/>
    <mergeCell ref="B192:C192"/>
    <mergeCell ref="B193:C193"/>
    <mergeCell ref="B194:C194"/>
    <mergeCell ref="B183:C183"/>
    <mergeCell ref="B186:C186"/>
    <mergeCell ref="B187:C187"/>
    <mergeCell ref="B188:C188"/>
    <mergeCell ref="B189:C189"/>
    <mergeCell ref="D281:D286"/>
    <mergeCell ref="B281:C281"/>
    <mergeCell ref="D274:D280"/>
    <mergeCell ref="B267:C267"/>
    <mergeCell ref="B274:C274"/>
    <mergeCell ref="D262:D266"/>
    <mergeCell ref="D267:D273"/>
    <mergeCell ref="B262:C262"/>
    <mergeCell ref="B195:C195"/>
    <mergeCell ref="B196:C196"/>
    <mergeCell ref="B197:C197"/>
    <mergeCell ref="B203:C203"/>
    <mergeCell ref="B207:C207"/>
    <mergeCell ref="D309:D313"/>
    <mergeCell ref="B309:C309"/>
    <mergeCell ref="D305:D308"/>
    <mergeCell ref="B305:C305"/>
    <mergeCell ref="D298:D304"/>
    <mergeCell ref="B298:C298"/>
    <mergeCell ref="D293:D297"/>
    <mergeCell ref="B293:C293"/>
    <mergeCell ref="D287:D292"/>
    <mergeCell ref="B287:C287"/>
    <mergeCell ref="D340:D342"/>
    <mergeCell ref="B338:C338"/>
    <mergeCell ref="D338:D339"/>
    <mergeCell ref="D335:D337"/>
    <mergeCell ref="B326:C326"/>
    <mergeCell ref="B334:C334"/>
    <mergeCell ref="B335:C335"/>
    <mergeCell ref="D326:D332"/>
    <mergeCell ref="B358:C358"/>
    <mergeCell ref="D358:D361"/>
    <mergeCell ref="B354:C354"/>
    <mergeCell ref="D354:D357"/>
    <mergeCell ref="D348:D353"/>
    <mergeCell ref="B345:C345"/>
    <mergeCell ref="B346:C346"/>
    <mergeCell ref="B347:C347"/>
    <mergeCell ref="B348:C348"/>
    <mergeCell ref="D321:D325"/>
    <mergeCell ref="B318:C318"/>
    <mergeCell ref="D318:D320"/>
    <mergeCell ref="B314:C314"/>
    <mergeCell ref="A197:A202"/>
    <mergeCell ref="A203:A206"/>
    <mergeCell ref="A207:A217"/>
    <mergeCell ref="A218:A225"/>
    <mergeCell ref="A226:A230"/>
    <mergeCell ref="B235:C235"/>
    <mergeCell ref="B239:C239"/>
    <mergeCell ref="B246:C246"/>
    <mergeCell ref="B254:C254"/>
    <mergeCell ref="B218:C218"/>
    <mergeCell ref="B226:C226"/>
    <mergeCell ref="B231:C231"/>
    <mergeCell ref="A287:A292"/>
    <mergeCell ref="A281:A286"/>
    <mergeCell ref="A274:A280"/>
    <mergeCell ref="A267:A273"/>
    <mergeCell ref="A262:A266"/>
    <mergeCell ref="A231:A234"/>
    <mergeCell ref="A235:A238"/>
    <mergeCell ref="D314:D317"/>
    <mergeCell ref="A239:A245"/>
    <mergeCell ref="A254:A261"/>
    <mergeCell ref="A246:A253"/>
    <mergeCell ref="A338:A339"/>
    <mergeCell ref="A335:A337"/>
    <mergeCell ref="B343:C343"/>
    <mergeCell ref="B344:C344"/>
    <mergeCell ref="A305:A308"/>
    <mergeCell ref="A298:A304"/>
    <mergeCell ref="A293:A297"/>
    <mergeCell ref="A326:A332"/>
    <mergeCell ref="A321:A325"/>
    <mergeCell ref="A318:A320"/>
    <mergeCell ref="A314:A317"/>
    <mergeCell ref="A309:A313"/>
    <mergeCell ref="B321:C321"/>
    <mergeCell ref="B340:C340"/>
    <mergeCell ref="B402:C402"/>
    <mergeCell ref="B397:C397"/>
    <mergeCell ref="B387:C387"/>
    <mergeCell ref="B434:C434"/>
    <mergeCell ref="B432:C432"/>
    <mergeCell ref="B430:C430"/>
    <mergeCell ref="B427:C427"/>
    <mergeCell ref="B424:C424"/>
    <mergeCell ref="A340:A342"/>
    <mergeCell ref="A354:A357"/>
    <mergeCell ref="A348:A353"/>
    <mergeCell ref="A409:A414"/>
    <mergeCell ref="A402:A408"/>
    <mergeCell ref="A397:A401"/>
    <mergeCell ref="A387:A396"/>
    <mergeCell ref="A382:A386"/>
    <mergeCell ref="A379:A381"/>
    <mergeCell ref="A370:A378"/>
    <mergeCell ref="A365:A369"/>
    <mergeCell ref="A362:A364"/>
    <mergeCell ref="A358:A361"/>
    <mergeCell ref="A434:A436"/>
    <mergeCell ref="B440:C440"/>
    <mergeCell ref="B439:C439"/>
    <mergeCell ref="B438:C438"/>
    <mergeCell ref="B437:C437"/>
    <mergeCell ref="A432:A433"/>
    <mergeCell ref="A430:A431"/>
    <mergeCell ref="A427:A429"/>
    <mergeCell ref="A415:A421"/>
    <mergeCell ref="A424:A425"/>
    <mergeCell ref="B415:C415"/>
    <mergeCell ref="A447:A448"/>
    <mergeCell ref="A444:A446"/>
    <mergeCell ref="B464:C464"/>
    <mergeCell ref="B466:C466"/>
    <mergeCell ref="B465:C465"/>
    <mergeCell ref="B462:C462"/>
    <mergeCell ref="B463:C463"/>
    <mergeCell ref="A457:A461"/>
    <mergeCell ref="A453:A456"/>
    <mergeCell ref="A449:A452"/>
    <mergeCell ref="B457:C457"/>
    <mergeCell ref="B453:C453"/>
    <mergeCell ref="B449:C449"/>
    <mergeCell ref="B447:C447"/>
    <mergeCell ref="B444:C444"/>
    <mergeCell ref="B467:C467"/>
    <mergeCell ref="B469:C469"/>
    <mergeCell ref="B468:C468"/>
    <mergeCell ref="D197:D202"/>
    <mergeCell ref="D203:D206"/>
    <mergeCell ref="D207:D217"/>
    <mergeCell ref="D218:D225"/>
    <mergeCell ref="D226:D230"/>
    <mergeCell ref="D231:D234"/>
    <mergeCell ref="D235:D238"/>
    <mergeCell ref="D254:D261"/>
    <mergeCell ref="D246:D253"/>
    <mergeCell ref="D239:D245"/>
    <mergeCell ref="B441:C441"/>
    <mergeCell ref="B442:C442"/>
    <mergeCell ref="B443:C443"/>
    <mergeCell ref="B423:C423"/>
    <mergeCell ref="B426:C426"/>
    <mergeCell ref="B382:C382"/>
    <mergeCell ref="B379:C379"/>
    <mergeCell ref="B370:C370"/>
    <mergeCell ref="B365:C365"/>
    <mergeCell ref="B362:C362"/>
    <mergeCell ref="B409:C409"/>
    <mergeCell ref="D424:D425"/>
    <mergeCell ref="D415:D421"/>
    <mergeCell ref="D379:D381"/>
    <mergeCell ref="D370:D378"/>
    <mergeCell ref="D365:D369"/>
    <mergeCell ref="D362:D364"/>
    <mergeCell ref="D409:D414"/>
    <mergeCell ref="D402:D408"/>
    <mergeCell ref="D397:D401"/>
    <mergeCell ref="D387:D396"/>
    <mergeCell ref="D382:D386"/>
    <mergeCell ref="D434:D436"/>
    <mergeCell ref="D457:D461"/>
    <mergeCell ref="D453:D456"/>
    <mergeCell ref="D449:D452"/>
    <mergeCell ref="D447:D448"/>
    <mergeCell ref="D444:D446"/>
    <mergeCell ref="D432:D433"/>
    <mergeCell ref="D430:D431"/>
    <mergeCell ref="D427:D429"/>
  </mergeCells>
  <pageMargins left="0" right="0" top="0.3543307086614173" bottom="0.59055118110236215" header="0.31496062992125984" footer="0.31496062992125984"/>
  <pageSetup paperSize="9" scale="52" fitToHeight="0" orientation="landscape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topLeftCell="A139" workbookViewId="0">
      <selection activeCell="C158" sqref="C158"/>
    </sheetView>
  </sheetViews>
  <sheetFormatPr defaultRowHeight="15" x14ac:dyDescent="0.25"/>
  <cols>
    <col min="1" max="1" width="4.28515625" customWidth="1"/>
    <col min="2" max="2" width="92.140625" customWidth="1"/>
    <col min="3" max="3" width="14.42578125" customWidth="1"/>
    <col min="4" max="4" width="21.5703125" customWidth="1"/>
    <col min="5" max="5" width="12.28515625" customWidth="1"/>
    <col min="6" max="6" width="14.7109375" customWidth="1"/>
    <col min="7" max="7" width="50.85546875" customWidth="1"/>
  </cols>
  <sheetData>
    <row r="1" spans="1:7" ht="15.75" x14ac:dyDescent="0.25">
      <c r="A1" s="321" t="s">
        <v>376</v>
      </c>
      <c r="B1" s="321"/>
      <c r="C1" s="321"/>
      <c r="D1" s="321"/>
      <c r="E1" s="321"/>
      <c r="F1" s="321"/>
      <c r="G1" s="321"/>
    </row>
    <row r="3" spans="1:7" ht="15.75" x14ac:dyDescent="0.25">
      <c r="A3" s="305" t="s">
        <v>0</v>
      </c>
      <c r="B3" s="305" t="s">
        <v>159</v>
      </c>
      <c r="C3" s="305" t="s">
        <v>160</v>
      </c>
      <c r="D3" s="308" t="s">
        <v>161</v>
      </c>
      <c r="E3" s="309"/>
      <c r="F3" s="310"/>
      <c r="G3" s="305" t="s">
        <v>162</v>
      </c>
    </row>
    <row r="4" spans="1:7" ht="21.75" customHeight="1" x14ac:dyDescent="0.25">
      <c r="A4" s="306"/>
      <c r="B4" s="306"/>
      <c r="C4" s="306"/>
      <c r="D4" s="305" t="s">
        <v>163</v>
      </c>
      <c r="E4" s="311" t="s">
        <v>164</v>
      </c>
      <c r="F4" s="311"/>
      <c r="G4" s="306"/>
    </row>
    <row r="5" spans="1:7" ht="28.5" customHeight="1" x14ac:dyDescent="0.25">
      <c r="A5" s="307"/>
      <c r="B5" s="307"/>
      <c r="C5" s="307"/>
      <c r="D5" s="307"/>
      <c r="E5" s="44" t="s">
        <v>165</v>
      </c>
      <c r="F5" s="44" t="s">
        <v>166</v>
      </c>
      <c r="G5" s="307"/>
    </row>
    <row r="6" spans="1:7" ht="21.75" customHeight="1" x14ac:dyDescent="0.25">
      <c r="A6" s="312" t="s">
        <v>13</v>
      </c>
      <c r="B6" s="312"/>
      <c r="C6" s="312"/>
      <c r="D6" s="312"/>
      <c r="E6" s="312"/>
      <c r="F6" s="312"/>
      <c r="G6" s="312"/>
    </row>
    <row r="7" spans="1:7" ht="16.5" customHeight="1" x14ac:dyDescent="0.25">
      <c r="A7" s="45">
        <v>1</v>
      </c>
      <c r="B7" s="45" t="s">
        <v>167</v>
      </c>
      <c r="C7" s="59" t="s">
        <v>168</v>
      </c>
      <c r="D7" s="59">
        <v>38.5</v>
      </c>
      <c r="E7" s="59">
        <v>38.5</v>
      </c>
      <c r="F7" s="59">
        <v>38.5</v>
      </c>
      <c r="G7" s="45"/>
    </row>
    <row r="8" spans="1:7" ht="30" customHeight="1" x14ac:dyDescent="0.25">
      <c r="A8" s="45">
        <v>2</v>
      </c>
      <c r="B8" s="45" t="s">
        <v>169</v>
      </c>
      <c r="C8" s="59" t="s">
        <v>168</v>
      </c>
      <c r="D8" s="59">
        <v>65.7</v>
      </c>
      <c r="E8" s="59">
        <v>79.400000000000006</v>
      </c>
      <c r="F8" s="59">
        <v>79.400000000000006</v>
      </c>
      <c r="G8" s="45"/>
    </row>
    <row r="9" spans="1:7" ht="28.5" customHeight="1" x14ac:dyDescent="0.25">
      <c r="A9" s="45">
        <v>3</v>
      </c>
      <c r="B9" s="45" t="s">
        <v>170</v>
      </c>
      <c r="C9" s="59" t="s">
        <v>168</v>
      </c>
      <c r="D9" s="59">
        <v>8.5</v>
      </c>
      <c r="E9" s="59">
        <v>9</v>
      </c>
      <c r="F9" s="59">
        <v>9</v>
      </c>
      <c r="G9" s="45"/>
    </row>
    <row r="10" spans="1:7" ht="21.75" customHeight="1" x14ac:dyDescent="0.25">
      <c r="A10" s="312" t="s">
        <v>171</v>
      </c>
      <c r="B10" s="312"/>
      <c r="C10" s="312"/>
      <c r="D10" s="312"/>
      <c r="E10" s="312"/>
      <c r="F10" s="312"/>
      <c r="G10" s="312"/>
    </row>
    <row r="11" spans="1:7" ht="47.25" customHeight="1" x14ac:dyDescent="0.25">
      <c r="A11" s="59">
        <v>1</v>
      </c>
      <c r="B11" s="52" t="s">
        <v>172</v>
      </c>
      <c r="C11" s="59" t="s">
        <v>168</v>
      </c>
      <c r="D11" s="59">
        <v>100</v>
      </c>
      <c r="E11" s="59">
        <v>98</v>
      </c>
      <c r="F11" s="59">
        <v>100</v>
      </c>
      <c r="G11" s="45"/>
    </row>
    <row r="12" spans="1:7" ht="39" customHeight="1" x14ac:dyDescent="0.25">
      <c r="A12" s="59">
        <v>2</v>
      </c>
      <c r="B12" s="52" t="s">
        <v>173</v>
      </c>
      <c r="C12" s="59" t="s">
        <v>168</v>
      </c>
      <c r="D12" s="59">
        <v>88</v>
      </c>
      <c r="E12" s="59">
        <v>85</v>
      </c>
      <c r="F12" s="59">
        <v>87.3</v>
      </c>
      <c r="G12" s="45"/>
    </row>
    <row r="13" spans="1:7" ht="31.5" customHeight="1" x14ac:dyDescent="0.25">
      <c r="A13" s="59">
        <v>3</v>
      </c>
      <c r="B13" s="52" t="s">
        <v>174</v>
      </c>
      <c r="C13" s="59" t="s">
        <v>168</v>
      </c>
      <c r="D13" s="59">
        <v>0</v>
      </c>
      <c r="E13" s="59">
        <v>0</v>
      </c>
      <c r="F13" s="59">
        <v>0</v>
      </c>
      <c r="G13" s="45"/>
    </row>
    <row r="14" spans="1:7" ht="31.5" customHeight="1" x14ac:dyDescent="0.25">
      <c r="A14" s="59">
        <v>4</v>
      </c>
      <c r="B14" s="52" t="s">
        <v>175</v>
      </c>
      <c r="C14" s="59" t="s">
        <v>168</v>
      </c>
      <c r="D14" s="59">
        <v>100</v>
      </c>
      <c r="E14" s="59">
        <v>95</v>
      </c>
      <c r="F14" s="59">
        <v>99.8</v>
      </c>
      <c r="G14" s="45"/>
    </row>
    <row r="15" spans="1:7" ht="68.25" customHeight="1" x14ac:dyDescent="0.25">
      <c r="A15" s="59">
        <v>5</v>
      </c>
      <c r="B15" s="52" t="s">
        <v>176</v>
      </c>
      <c r="C15" s="59" t="s">
        <v>168</v>
      </c>
      <c r="D15" s="59">
        <v>0</v>
      </c>
      <c r="E15" s="59" t="s">
        <v>177</v>
      </c>
      <c r="F15" s="59">
        <v>0</v>
      </c>
      <c r="G15" s="45"/>
    </row>
    <row r="16" spans="1:7" ht="30" customHeight="1" x14ac:dyDescent="0.25">
      <c r="A16" s="59">
        <v>6</v>
      </c>
      <c r="B16" s="52" t="s">
        <v>178</v>
      </c>
      <c r="C16" s="59" t="s">
        <v>168</v>
      </c>
      <c r="D16" s="59">
        <v>0</v>
      </c>
      <c r="E16" s="59">
        <v>0</v>
      </c>
      <c r="F16" s="59">
        <v>0</v>
      </c>
      <c r="G16" s="45"/>
    </row>
    <row r="17" spans="1:9" ht="21.75" customHeight="1" x14ac:dyDescent="0.25">
      <c r="A17" s="312" t="s">
        <v>14</v>
      </c>
      <c r="B17" s="312"/>
      <c r="C17" s="312"/>
      <c r="D17" s="312"/>
      <c r="E17" s="312"/>
      <c r="F17" s="312"/>
      <c r="G17" s="312"/>
    </row>
    <row r="18" spans="1:9" ht="21" customHeight="1" x14ac:dyDescent="0.25">
      <c r="A18" s="45">
        <v>1</v>
      </c>
      <c r="B18" s="45" t="s">
        <v>179</v>
      </c>
      <c r="C18" s="59" t="s">
        <v>168</v>
      </c>
      <c r="D18" s="59">
        <v>70</v>
      </c>
      <c r="E18" s="59">
        <v>91</v>
      </c>
      <c r="F18" s="59">
        <v>71.400000000000006</v>
      </c>
      <c r="G18" s="45"/>
    </row>
    <row r="19" spans="1:9" ht="36" customHeight="1" x14ac:dyDescent="0.25">
      <c r="A19" s="45">
        <v>2</v>
      </c>
      <c r="B19" s="45" t="s">
        <v>180</v>
      </c>
      <c r="C19" s="59" t="s">
        <v>168</v>
      </c>
      <c r="D19" s="59">
        <v>100</v>
      </c>
      <c r="E19" s="59">
        <v>100</v>
      </c>
      <c r="F19" s="59">
        <v>100</v>
      </c>
      <c r="G19" s="45"/>
    </row>
    <row r="20" spans="1:9" ht="36" customHeight="1" x14ac:dyDescent="0.25">
      <c r="A20" s="45">
        <v>3</v>
      </c>
      <c r="B20" s="45" t="s">
        <v>181</v>
      </c>
      <c r="C20" s="59" t="s">
        <v>168</v>
      </c>
      <c r="D20" s="59">
        <v>100</v>
      </c>
      <c r="E20" s="59">
        <v>100</v>
      </c>
      <c r="F20" s="59">
        <v>100</v>
      </c>
      <c r="G20" s="45"/>
    </row>
    <row r="21" spans="1:9" ht="40.5" customHeight="1" x14ac:dyDescent="0.25">
      <c r="A21" s="312" t="s">
        <v>11</v>
      </c>
      <c r="B21" s="312"/>
      <c r="C21" s="312"/>
      <c r="D21" s="312"/>
      <c r="E21" s="312"/>
      <c r="F21" s="312"/>
      <c r="G21" s="312"/>
    </row>
    <row r="22" spans="1:9" ht="50.25" customHeight="1" x14ac:dyDescent="0.25">
      <c r="A22" s="45">
        <v>1</v>
      </c>
      <c r="B22" s="45" t="s">
        <v>182</v>
      </c>
      <c r="C22" s="59" t="s">
        <v>183</v>
      </c>
      <c r="D22" s="82">
        <v>100</v>
      </c>
      <c r="E22" s="82">
        <v>100</v>
      </c>
      <c r="F22" s="82">
        <v>100</v>
      </c>
      <c r="G22" s="45"/>
      <c r="H22" s="101"/>
      <c r="I22" s="91"/>
    </row>
    <row r="23" spans="1:9" ht="50.25" customHeight="1" x14ac:dyDescent="0.25">
      <c r="A23" s="45">
        <v>2</v>
      </c>
      <c r="B23" s="45" t="s">
        <v>184</v>
      </c>
      <c r="C23" s="59" t="s">
        <v>185</v>
      </c>
      <c r="D23" s="82">
        <v>9</v>
      </c>
      <c r="E23" s="82">
        <v>4</v>
      </c>
      <c r="F23" s="82">
        <v>6</v>
      </c>
      <c r="G23" s="45"/>
      <c r="H23" s="101"/>
      <c r="I23" s="91"/>
    </row>
    <row r="24" spans="1:9" ht="34.5" customHeight="1" x14ac:dyDescent="0.25">
      <c r="A24" s="45">
        <v>3</v>
      </c>
      <c r="B24" s="45" t="s">
        <v>186</v>
      </c>
      <c r="C24" s="59" t="s">
        <v>168</v>
      </c>
      <c r="D24" s="82">
        <v>0.5</v>
      </c>
      <c r="E24" s="82">
        <v>0.5</v>
      </c>
      <c r="F24" s="82" t="s">
        <v>129</v>
      </c>
      <c r="G24" s="45" t="s">
        <v>404</v>
      </c>
      <c r="H24" s="69"/>
      <c r="I24" s="91"/>
    </row>
    <row r="25" spans="1:9" ht="34.5" customHeight="1" x14ac:dyDescent="0.25">
      <c r="A25" s="45">
        <v>4</v>
      </c>
      <c r="B25" s="45" t="s">
        <v>187</v>
      </c>
      <c r="C25" s="59" t="s">
        <v>168</v>
      </c>
      <c r="D25" s="82">
        <v>12.4</v>
      </c>
      <c r="E25" s="82">
        <v>0.5</v>
      </c>
      <c r="F25" s="82" t="s">
        <v>129</v>
      </c>
      <c r="G25" s="45" t="s">
        <v>404</v>
      </c>
      <c r="H25" s="69"/>
      <c r="I25" s="91"/>
    </row>
    <row r="26" spans="1:9" ht="34.5" customHeight="1" x14ac:dyDescent="0.25">
      <c r="A26" s="45">
        <v>5</v>
      </c>
      <c r="B26" s="45" t="s">
        <v>188</v>
      </c>
      <c r="C26" s="59" t="s">
        <v>168</v>
      </c>
      <c r="D26" s="82">
        <v>1.7</v>
      </c>
      <c r="E26" s="82">
        <v>1.2</v>
      </c>
      <c r="F26" s="82" t="s">
        <v>129</v>
      </c>
      <c r="G26" s="45" t="s">
        <v>404</v>
      </c>
      <c r="H26" s="69"/>
      <c r="I26" s="91"/>
    </row>
    <row r="27" spans="1:9" ht="21" customHeight="1" x14ac:dyDescent="0.25">
      <c r="A27" s="45">
        <v>6</v>
      </c>
      <c r="B27" s="45" t="s">
        <v>189</v>
      </c>
      <c r="C27" s="59" t="s">
        <v>168</v>
      </c>
      <c r="D27" s="82">
        <v>13.8</v>
      </c>
      <c r="E27" s="82">
        <v>4.8</v>
      </c>
      <c r="F27" s="82">
        <v>8.9</v>
      </c>
      <c r="G27" s="45"/>
      <c r="H27" s="101"/>
      <c r="I27" s="91"/>
    </row>
    <row r="28" spans="1:9" ht="33" customHeight="1" x14ac:dyDescent="0.25">
      <c r="A28" s="45">
        <v>7</v>
      </c>
      <c r="B28" s="47" t="s">
        <v>190</v>
      </c>
      <c r="C28" s="59" t="s">
        <v>185</v>
      </c>
      <c r="D28" s="82">
        <v>20</v>
      </c>
      <c r="E28" s="82">
        <v>4</v>
      </c>
      <c r="F28" s="83">
        <v>4</v>
      </c>
      <c r="G28" s="45"/>
      <c r="H28" s="101"/>
      <c r="I28" s="91"/>
    </row>
    <row r="29" spans="1:9" ht="33" customHeight="1" x14ac:dyDescent="0.25">
      <c r="A29" s="45">
        <v>8</v>
      </c>
      <c r="B29" s="45" t="s">
        <v>191</v>
      </c>
      <c r="C29" s="59" t="s">
        <v>192</v>
      </c>
      <c r="D29" s="82">
        <v>8</v>
      </c>
      <c r="E29" s="82">
        <v>5</v>
      </c>
      <c r="F29" s="83">
        <v>13</v>
      </c>
      <c r="G29" s="45"/>
      <c r="H29" s="101"/>
      <c r="I29" s="91"/>
    </row>
    <row r="30" spans="1:9" ht="33" customHeight="1" x14ac:dyDescent="0.25">
      <c r="A30" s="45">
        <v>9</v>
      </c>
      <c r="B30" s="45" t="s">
        <v>377</v>
      </c>
      <c r="C30" s="95" t="s">
        <v>201</v>
      </c>
      <c r="D30" s="95" t="s">
        <v>129</v>
      </c>
      <c r="E30" s="95">
        <v>2</v>
      </c>
      <c r="F30" s="96">
        <v>4</v>
      </c>
      <c r="G30" s="45"/>
      <c r="H30" s="101"/>
    </row>
    <row r="31" spans="1:9" ht="51" customHeight="1" x14ac:dyDescent="0.25">
      <c r="A31" s="45">
        <v>10</v>
      </c>
      <c r="B31" s="45" t="s">
        <v>321</v>
      </c>
      <c r="C31" s="59" t="s">
        <v>185</v>
      </c>
      <c r="D31" s="82" t="s">
        <v>129</v>
      </c>
      <c r="E31" s="82" t="s">
        <v>307</v>
      </c>
      <c r="F31" s="83">
        <v>1</v>
      </c>
      <c r="G31" s="45"/>
      <c r="H31" s="101"/>
    </row>
    <row r="32" spans="1:9" ht="82.5" customHeight="1" x14ac:dyDescent="0.25">
      <c r="A32" s="45">
        <v>11</v>
      </c>
      <c r="B32" s="45" t="s">
        <v>308</v>
      </c>
      <c r="C32" s="59" t="s">
        <v>185</v>
      </c>
      <c r="D32" s="89" t="s">
        <v>333</v>
      </c>
      <c r="E32" s="82" t="s">
        <v>309</v>
      </c>
      <c r="F32" s="89" t="s">
        <v>405</v>
      </c>
      <c r="G32" s="45"/>
      <c r="H32" s="69"/>
    </row>
    <row r="33" spans="1:8" ht="36.75" customHeight="1" x14ac:dyDescent="0.25">
      <c r="A33" s="45">
        <v>12</v>
      </c>
      <c r="B33" s="45" t="s">
        <v>193</v>
      </c>
      <c r="C33" s="59" t="s">
        <v>185</v>
      </c>
      <c r="D33" s="82">
        <v>37</v>
      </c>
      <c r="E33" s="82">
        <v>15</v>
      </c>
      <c r="F33" s="83">
        <v>22</v>
      </c>
      <c r="G33" s="45"/>
      <c r="H33" s="101"/>
    </row>
    <row r="34" spans="1:8" ht="21.75" customHeight="1" x14ac:dyDescent="0.25">
      <c r="A34" s="45">
        <v>13</v>
      </c>
      <c r="B34" s="45" t="s">
        <v>194</v>
      </c>
      <c r="C34" s="59" t="s">
        <v>185</v>
      </c>
      <c r="D34" s="82">
        <v>21</v>
      </c>
      <c r="E34" s="82">
        <v>20</v>
      </c>
      <c r="F34" s="83">
        <v>34</v>
      </c>
      <c r="G34" s="45"/>
      <c r="H34" s="101"/>
    </row>
    <row r="35" spans="1:8" ht="21.75" customHeight="1" x14ac:dyDescent="0.25">
      <c r="A35" s="45">
        <v>14</v>
      </c>
      <c r="B35" s="45" t="s">
        <v>195</v>
      </c>
      <c r="C35" s="59" t="s">
        <v>185</v>
      </c>
      <c r="D35" s="82">
        <v>19</v>
      </c>
      <c r="E35" s="82">
        <v>10</v>
      </c>
      <c r="F35" s="83">
        <v>10</v>
      </c>
      <c r="G35" s="45"/>
      <c r="H35" s="101"/>
    </row>
    <row r="36" spans="1:8" ht="50.25" customHeight="1" x14ac:dyDescent="0.25">
      <c r="A36" s="45">
        <v>15</v>
      </c>
      <c r="B36" s="45" t="s">
        <v>196</v>
      </c>
      <c r="C36" s="59" t="s">
        <v>197</v>
      </c>
      <c r="D36" s="82">
        <v>31</v>
      </c>
      <c r="E36" s="82">
        <v>20</v>
      </c>
      <c r="F36" s="83">
        <v>31</v>
      </c>
      <c r="G36" s="45"/>
      <c r="H36" s="101"/>
    </row>
    <row r="37" spans="1:8" ht="35.25" customHeight="1" x14ac:dyDescent="0.25">
      <c r="A37" s="45">
        <v>16</v>
      </c>
      <c r="B37" s="45" t="s">
        <v>198</v>
      </c>
      <c r="C37" s="59" t="s">
        <v>197</v>
      </c>
      <c r="D37" s="82">
        <v>4</v>
      </c>
      <c r="E37" s="82">
        <v>1</v>
      </c>
      <c r="F37" s="83">
        <v>1</v>
      </c>
      <c r="G37" s="45"/>
      <c r="H37" s="101"/>
    </row>
    <row r="38" spans="1:8" ht="41.25" customHeight="1" x14ac:dyDescent="0.25">
      <c r="A38" s="45">
        <v>17</v>
      </c>
      <c r="B38" s="45" t="s">
        <v>199</v>
      </c>
      <c r="C38" s="59" t="s">
        <v>197</v>
      </c>
      <c r="D38" s="82">
        <v>8</v>
      </c>
      <c r="E38" s="82">
        <v>8</v>
      </c>
      <c r="F38" s="83">
        <v>8</v>
      </c>
      <c r="G38" s="45"/>
      <c r="H38" s="101"/>
    </row>
    <row r="39" spans="1:8" ht="77.25" customHeight="1" x14ac:dyDescent="0.25">
      <c r="A39" s="45">
        <v>18</v>
      </c>
      <c r="B39" s="45" t="s">
        <v>200</v>
      </c>
      <c r="C39" s="59" t="s">
        <v>185</v>
      </c>
      <c r="D39" s="82">
        <v>5</v>
      </c>
      <c r="E39" s="82">
        <v>10</v>
      </c>
      <c r="F39" s="83">
        <v>1</v>
      </c>
      <c r="G39" s="45" t="s">
        <v>403</v>
      </c>
      <c r="H39" s="69"/>
    </row>
    <row r="40" spans="1:8" ht="30" customHeight="1" x14ac:dyDescent="0.25">
      <c r="A40" s="45">
        <v>19</v>
      </c>
      <c r="B40" s="45" t="s">
        <v>202</v>
      </c>
      <c r="C40" s="59" t="s">
        <v>185</v>
      </c>
      <c r="D40" s="82">
        <v>0</v>
      </c>
      <c r="E40" s="82">
        <v>0</v>
      </c>
      <c r="F40" s="83">
        <v>0</v>
      </c>
      <c r="G40" s="45"/>
      <c r="H40" s="101"/>
    </row>
    <row r="41" spans="1:8" ht="22.5" customHeight="1" x14ac:dyDescent="0.25">
      <c r="A41" s="312" t="s">
        <v>18</v>
      </c>
      <c r="B41" s="312"/>
      <c r="C41" s="312"/>
      <c r="D41" s="312"/>
      <c r="E41" s="312"/>
      <c r="F41" s="312"/>
      <c r="G41" s="312"/>
    </row>
    <row r="42" spans="1:8" ht="19.5" customHeight="1" x14ac:dyDescent="0.25">
      <c r="A42" s="48">
        <v>1</v>
      </c>
      <c r="B42" s="50" t="s">
        <v>203</v>
      </c>
      <c r="C42" s="49" t="s">
        <v>204</v>
      </c>
      <c r="D42" s="49">
        <v>3</v>
      </c>
      <c r="E42" s="49">
        <v>2</v>
      </c>
      <c r="F42" s="75">
        <v>3</v>
      </c>
      <c r="G42" s="77"/>
    </row>
    <row r="43" spans="1:8" ht="30.75" customHeight="1" x14ac:dyDescent="0.25">
      <c r="A43" s="48">
        <v>2</v>
      </c>
      <c r="B43" s="50" t="s">
        <v>205</v>
      </c>
      <c r="C43" s="49" t="s">
        <v>204</v>
      </c>
      <c r="D43" s="49">
        <v>8</v>
      </c>
      <c r="E43" s="74">
        <v>8</v>
      </c>
      <c r="F43" s="75">
        <v>8</v>
      </c>
      <c r="G43" s="77"/>
    </row>
    <row r="44" spans="1:8" ht="30.75" customHeight="1" x14ac:dyDescent="0.25">
      <c r="A44" s="48">
        <v>3</v>
      </c>
      <c r="B44" s="50" t="s">
        <v>206</v>
      </c>
      <c r="C44" s="49" t="s">
        <v>207</v>
      </c>
      <c r="D44" s="49" t="s">
        <v>310</v>
      </c>
      <c r="E44" s="74" t="s">
        <v>378</v>
      </c>
      <c r="F44" s="75" t="s">
        <v>378</v>
      </c>
      <c r="G44" s="77"/>
    </row>
    <row r="45" spans="1:8" ht="30.75" customHeight="1" x14ac:dyDescent="0.25">
      <c r="A45" s="48">
        <v>4</v>
      </c>
      <c r="B45" s="50" t="s">
        <v>208</v>
      </c>
      <c r="C45" s="49" t="s">
        <v>209</v>
      </c>
      <c r="D45" s="49">
        <v>451</v>
      </c>
      <c r="E45" s="74">
        <v>455</v>
      </c>
      <c r="F45" s="75">
        <v>460</v>
      </c>
      <c r="G45" s="52"/>
    </row>
    <row r="46" spans="1:8" ht="30.75" customHeight="1" x14ac:dyDescent="0.25">
      <c r="A46" s="48">
        <v>5</v>
      </c>
      <c r="B46" s="50" t="s">
        <v>210</v>
      </c>
      <c r="C46" s="49" t="s">
        <v>209</v>
      </c>
      <c r="D46" s="49">
        <v>750</v>
      </c>
      <c r="E46" s="74">
        <v>750</v>
      </c>
      <c r="F46" s="75">
        <v>750</v>
      </c>
      <c r="G46" s="77"/>
    </row>
    <row r="47" spans="1:8" ht="30.75" customHeight="1" x14ac:dyDescent="0.25">
      <c r="A47" s="48">
        <v>6</v>
      </c>
      <c r="B47" s="50" t="s">
        <v>211</v>
      </c>
      <c r="C47" s="49" t="s">
        <v>212</v>
      </c>
      <c r="D47" s="49" t="s">
        <v>311</v>
      </c>
      <c r="E47" s="74" t="s">
        <v>379</v>
      </c>
      <c r="F47" s="75" t="s">
        <v>387</v>
      </c>
      <c r="G47" s="52"/>
    </row>
    <row r="48" spans="1:8" ht="22.5" customHeight="1" x14ac:dyDescent="0.25">
      <c r="A48" s="48">
        <v>7</v>
      </c>
      <c r="B48" s="50" t="s">
        <v>213</v>
      </c>
      <c r="C48" s="49" t="s">
        <v>204</v>
      </c>
      <c r="D48" s="49">
        <v>6</v>
      </c>
      <c r="E48" s="74">
        <v>6</v>
      </c>
      <c r="F48" s="75">
        <v>6</v>
      </c>
      <c r="G48" s="77"/>
    </row>
    <row r="49" spans="1:7" ht="22.5" customHeight="1" x14ac:dyDescent="0.25">
      <c r="A49" s="48">
        <v>8</v>
      </c>
      <c r="B49" s="50" t="s">
        <v>214</v>
      </c>
      <c r="C49" s="49" t="s">
        <v>209</v>
      </c>
      <c r="D49" s="49">
        <v>1600</v>
      </c>
      <c r="E49" s="74">
        <v>1600</v>
      </c>
      <c r="F49" s="75">
        <v>1620</v>
      </c>
      <c r="G49" s="77"/>
    </row>
    <row r="50" spans="1:7" ht="30.75" customHeight="1" x14ac:dyDescent="0.25">
      <c r="A50" s="48">
        <v>9</v>
      </c>
      <c r="B50" s="50" t="s">
        <v>215</v>
      </c>
      <c r="C50" s="49" t="s">
        <v>204</v>
      </c>
      <c r="D50" s="49">
        <v>10</v>
      </c>
      <c r="E50" s="74">
        <v>9</v>
      </c>
      <c r="F50" s="75">
        <v>9</v>
      </c>
      <c r="G50" s="77"/>
    </row>
    <row r="51" spans="1:7" ht="30.75" customHeight="1" x14ac:dyDescent="0.25">
      <c r="A51" s="48">
        <v>10</v>
      </c>
      <c r="B51" s="50" t="s">
        <v>216</v>
      </c>
      <c r="C51" s="49" t="s">
        <v>217</v>
      </c>
      <c r="D51" s="49">
        <v>750</v>
      </c>
      <c r="E51" s="74">
        <v>800</v>
      </c>
      <c r="F51" s="75">
        <v>850</v>
      </c>
      <c r="G51" s="77"/>
    </row>
    <row r="52" spans="1:7" ht="14.25" customHeight="1" x14ac:dyDescent="0.25">
      <c r="A52" s="302">
        <v>11</v>
      </c>
      <c r="B52" s="316" t="s">
        <v>218</v>
      </c>
      <c r="C52" s="317" t="s">
        <v>209</v>
      </c>
      <c r="D52" s="317">
        <v>80</v>
      </c>
      <c r="E52" s="317">
        <v>45</v>
      </c>
      <c r="F52" s="302">
        <v>85</v>
      </c>
      <c r="G52" s="313"/>
    </row>
    <row r="53" spans="1:7" ht="4.5" customHeight="1" x14ac:dyDescent="0.25">
      <c r="A53" s="303"/>
      <c r="B53" s="316"/>
      <c r="C53" s="317"/>
      <c r="D53" s="317"/>
      <c r="E53" s="317"/>
      <c r="F53" s="303"/>
      <c r="G53" s="314"/>
    </row>
    <row r="54" spans="1:7" ht="9.75" customHeight="1" x14ac:dyDescent="0.25">
      <c r="A54" s="303"/>
      <c r="B54" s="316"/>
      <c r="C54" s="317"/>
      <c r="D54" s="317"/>
      <c r="E54" s="317"/>
      <c r="F54" s="303"/>
      <c r="G54" s="314"/>
    </row>
    <row r="55" spans="1:7" ht="2.25" customHeight="1" x14ac:dyDescent="0.25">
      <c r="A55" s="303"/>
      <c r="B55" s="316"/>
      <c r="C55" s="317"/>
      <c r="D55" s="317"/>
      <c r="E55" s="317"/>
      <c r="F55" s="303"/>
      <c r="G55" s="314"/>
    </row>
    <row r="56" spans="1:7" ht="9.75" customHeight="1" x14ac:dyDescent="0.25">
      <c r="A56" s="304"/>
      <c r="B56" s="316"/>
      <c r="C56" s="317"/>
      <c r="D56" s="317"/>
      <c r="E56" s="317"/>
      <c r="F56" s="304"/>
      <c r="G56" s="315"/>
    </row>
    <row r="57" spans="1:7" ht="12" customHeight="1" x14ac:dyDescent="0.25">
      <c r="A57" s="302">
        <v>12</v>
      </c>
      <c r="B57" s="316" t="s">
        <v>219</v>
      </c>
      <c r="C57" s="317" t="s">
        <v>220</v>
      </c>
      <c r="D57" s="317">
        <v>1700</v>
      </c>
      <c r="E57" s="317">
        <v>1800</v>
      </c>
      <c r="F57" s="302">
        <v>1850</v>
      </c>
      <c r="G57" s="313"/>
    </row>
    <row r="58" spans="1:7" ht="26.25" customHeight="1" x14ac:dyDescent="0.25">
      <c r="A58" s="304"/>
      <c r="B58" s="316"/>
      <c r="C58" s="317"/>
      <c r="D58" s="317"/>
      <c r="E58" s="317"/>
      <c r="F58" s="304"/>
      <c r="G58" s="315"/>
    </row>
    <row r="59" spans="1:7" ht="8.25" customHeight="1" x14ac:dyDescent="0.25">
      <c r="A59" s="302">
        <v>13</v>
      </c>
      <c r="B59" s="316" t="s">
        <v>221</v>
      </c>
      <c r="C59" s="318" t="s">
        <v>204</v>
      </c>
      <c r="D59" s="317">
        <v>16</v>
      </c>
      <c r="E59" s="317">
        <v>16</v>
      </c>
      <c r="F59" s="302">
        <v>17</v>
      </c>
      <c r="G59" s="313"/>
    </row>
    <row r="60" spans="1:7" ht="16.5" customHeight="1" x14ac:dyDescent="0.25">
      <c r="A60" s="303"/>
      <c r="B60" s="316"/>
      <c r="C60" s="319"/>
      <c r="D60" s="317"/>
      <c r="E60" s="317"/>
      <c r="F60" s="303"/>
      <c r="G60" s="314"/>
    </row>
    <row r="61" spans="1:7" ht="12" customHeight="1" x14ac:dyDescent="0.25">
      <c r="A61" s="304"/>
      <c r="B61" s="316"/>
      <c r="C61" s="320"/>
      <c r="D61" s="317"/>
      <c r="E61" s="317"/>
      <c r="F61" s="304"/>
      <c r="G61" s="315"/>
    </row>
    <row r="62" spans="1:7" ht="18" customHeight="1" x14ac:dyDescent="0.25">
      <c r="A62" s="302">
        <v>14</v>
      </c>
      <c r="B62" s="316" t="s">
        <v>222</v>
      </c>
      <c r="C62" s="318" t="s">
        <v>209</v>
      </c>
      <c r="D62" s="317">
        <v>2150</v>
      </c>
      <c r="E62" s="317">
        <v>2200</v>
      </c>
      <c r="F62" s="302">
        <v>2300</v>
      </c>
      <c r="G62" s="313"/>
    </row>
    <row r="63" spans="1:7" ht="24" customHeight="1" x14ac:dyDescent="0.25">
      <c r="A63" s="304"/>
      <c r="B63" s="316"/>
      <c r="C63" s="320"/>
      <c r="D63" s="317"/>
      <c r="E63" s="317"/>
      <c r="F63" s="304"/>
      <c r="G63" s="315"/>
    </row>
    <row r="64" spans="1:7" ht="30.75" customHeight="1" x14ac:dyDescent="0.25">
      <c r="A64" s="48">
        <v>15</v>
      </c>
      <c r="B64" s="52" t="s">
        <v>223</v>
      </c>
      <c r="C64" s="72" t="s">
        <v>224</v>
      </c>
      <c r="D64" s="74">
        <v>50</v>
      </c>
      <c r="E64" s="74">
        <v>52</v>
      </c>
      <c r="F64" s="99">
        <v>52</v>
      </c>
      <c r="G64" s="52"/>
    </row>
    <row r="65" spans="1:7" ht="30.75" customHeight="1" x14ac:dyDescent="0.25">
      <c r="A65" s="51">
        <v>16</v>
      </c>
      <c r="B65" s="76" t="s">
        <v>225</v>
      </c>
      <c r="C65" s="71" t="s">
        <v>224</v>
      </c>
      <c r="D65" s="73">
        <v>36</v>
      </c>
      <c r="E65" s="73">
        <v>38</v>
      </c>
      <c r="F65" s="100">
        <v>38</v>
      </c>
      <c r="G65" s="76"/>
    </row>
    <row r="66" spans="1:7" ht="30.75" customHeight="1" x14ac:dyDescent="0.25">
      <c r="A66" s="48">
        <v>17</v>
      </c>
      <c r="B66" s="52" t="s">
        <v>312</v>
      </c>
      <c r="C66" s="72" t="s">
        <v>313</v>
      </c>
      <c r="D66" s="74">
        <v>360</v>
      </c>
      <c r="E66" s="74">
        <v>360</v>
      </c>
      <c r="F66" s="75">
        <v>360</v>
      </c>
      <c r="G66" s="52"/>
    </row>
    <row r="67" spans="1:7" ht="24.75" customHeight="1" x14ac:dyDescent="0.25">
      <c r="A67" s="48">
        <v>18</v>
      </c>
      <c r="B67" s="50" t="s">
        <v>226</v>
      </c>
      <c r="C67" s="49" t="s">
        <v>227</v>
      </c>
      <c r="D67" s="49">
        <v>2652</v>
      </c>
      <c r="E67" s="49">
        <v>1530</v>
      </c>
      <c r="F67" s="75">
        <v>34000</v>
      </c>
      <c r="G67" s="52"/>
    </row>
    <row r="68" spans="1:7" ht="24.75" customHeight="1" x14ac:dyDescent="0.25">
      <c r="A68" s="48">
        <v>19</v>
      </c>
      <c r="B68" s="50" t="s">
        <v>228</v>
      </c>
      <c r="C68" s="49" t="s">
        <v>229</v>
      </c>
      <c r="D68" s="49">
        <v>191</v>
      </c>
      <c r="E68" s="49">
        <v>150</v>
      </c>
      <c r="F68" s="75">
        <v>281</v>
      </c>
      <c r="G68" s="52"/>
    </row>
    <row r="69" spans="1:7" ht="24.75" customHeight="1" x14ac:dyDescent="0.25">
      <c r="A69" s="48">
        <v>20</v>
      </c>
      <c r="B69" s="50" t="s">
        <v>231</v>
      </c>
      <c r="C69" s="49" t="s">
        <v>192</v>
      </c>
      <c r="D69" s="49">
        <v>25</v>
      </c>
      <c r="E69" s="49">
        <v>10</v>
      </c>
      <c r="F69" s="75">
        <v>30</v>
      </c>
      <c r="G69" s="52"/>
    </row>
    <row r="70" spans="1:7" ht="116.25" customHeight="1" x14ac:dyDescent="0.25">
      <c r="A70" s="48">
        <v>21</v>
      </c>
      <c r="B70" s="50" t="s">
        <v>232</v>
      </c>
      <c r="C70" s="49" t="s">
        <v>168</v>
      </c>
      <c r="D70" s="49">
        <v>100</v>
      </c>
      <c r="E70" s="49">
        <v>100</v>
      </c>
      <c r="F70" s="75">
        <v>100</v>
      </c>
      <c r="G70" s="52"/>
    </row>
    <row r="71" spans="1:7" ht="50.25" customHeight="1" x14ac:dyDescent="0.25">
      <c r="A71" s="48">
        <v>22</v>
      </c>
      <c r="B71" s="50" t="s">
        <v>233</v>
      </c>
      <c r="C71" s="49" t="s">
        <v>224</v>
      </c>
      <c r="D71" s="49">
        <v>24</v>
      </c>
      <c r="E71" s="49">
        <v>8</v>
      </c>
      <c r="F71" s="75">
        <v>14</v>
      </c>
      <c r="G71" s="52"/>
    </row>
    <row r="72" spans="1:7" ht="78" customHeight="1" x14ac:dyDescent="0.25">
      <c r="A72" s="48">
        <v>23</v>
      </c>
      <c r="B72" s="52" t="s">
        <v>234</v>
      </c>
      <c r="C72" s="72" t="s">
        <v>235</v>
      </c>
      <c r="D72" s="74">
        <v>11</v>
      </c>
      <c r="E72" s="74">
        <v>5</v>
      </c>
      <c r="F72" s="75">
        <v>17</v>
      </c>
      <c r="G72" s="52"/>
    </row>
    <row r="73" spans="1:7" ht="51" customHeight="1" x14ac:dyDescent="0.25">
      <c r="A73" s="48">
        <v>24</v>
      </c>
      <c r="B73" s="52" t="s">
        <v>236</v>
      </c>
      <c r="C73" s="72" t="s">
        <v>168</v>
      </c>
      <c r="D73" s="74">
        <v>74.599999999999994</v>
      </c>
      <c r="E73" s="74">
        <v>53.5</v>
      </c>
      <c r="F73" s="75">
        <v>78</v>
      </c>
      <c r="G73" s="52"/>
    </row>
    <row r="74" spans="1:7" ht="47.25" customHeight="1" x14ac:dyDescent="0.25">
      <c r="A74" s="48">
        <v>25</v>
      </c>
      <c r="B74" s="52" t="s">
        <v>237</v>
      </c>
      <c r="C74" s="72" t="s">
        <v>168</v>
      </c>
      <c r="D74" s="74">
        <v>81.5</v>
      </c>
      <c r="E74" s="74">
        <v>50.5</v>
      </c>
      <c r="F74" s="75">
        <v>79</v>
      </c>
      <c r="G74" s="52"/>
    </row>
    <row r="75" spans="1:7" ht="65.25" customHeight="1" x14ac:dyDescent="0.25">
      <c r="A75" s="48">
        <v>26</v>
      </c>
      <c r="B75" s="50" t="s">
        <v>238</v>
      </c>
      <c r="C75" s="49" t="s">
        <v>209</v>
      </c>
      <c r="D75" s="49">
        <v>859</v>
      </c>
      <c r="E75" s="49">
        <v>220</v>
      </c>
      <c r="F75" s="75">
        <v>1415</v>
      </c>
      <c r="G75" s="52"/>
    </row>
    <row r="76" spans="1:7" ht="17.25" customHeight="1" x14ac:dyDescent="0.25">
      <c r="A76" s="48">
        <v>27</v>
      </c>
      <c r="B76" s="94" t="s">
        <v>380</v>
      </c>
      <c r="C76" s="49" t="s">
        <v>384</v>
      </c>
      <c r="D76" s="49" t="s">
        <v>129</v>
      </c>
      <c r="E76" s="49">
        <v>196</v>
      </c>
      <c r="F76" s="96">
        <v>196</v>
      </c>
      <c r="G76" s="52"/>
    </row>
    <row r="77" spans="1:7" ht="28.5" customHeight="1" x14ac:dyDescent="0.25">
      <c r="A77" s="48">
        <v>28</v>
      </c>
      <c r="B77" s="94" t="s">
        <v>381</v>
      </c>
      <c r="C77" s="49" t="s">
        <v>209</v>
      </c>
      <c r="D77" s="49" t="s">
        <v>129</v>
      </c>
      <c r="E77" s="49">
        <v>15</v>
      </c>
      <c r="F77" s="96">
        <v>15</v>
      </c>
      <c r="G77" s="52"/>
    </row>
    <row r="78" spans="1:7" ht="65.25" customHeight="1" x14ac:dyDescent="0.25">
      <c r="A78" s="48">
        <v>29</v>
      </c>
      <c r="B78" s="94" t="s">
        <v>382</v>
      </c>
      <c r="C78" s="49" t="s">
        <v>385</v>
      </c>
      <c r="D78" s="49" t="s">
        <v>129</v>
      </c>
      <c r="E78" s="49">
        <v>1</v>
      </c>
      <c r="F78" s="96">
        <v>1</v>
      </c>
      <c r="G78" s="52"/>
    </row>
    <row r="79" spans="1:7" ht="36.75" customHeight="1" x14ac:dyDescent="0.25">
      <c r="A79" s="48">
        <v>30</v>
      </c>
      <c r="B79" s="94" t="s">
        <v>230</v>
      </c>
      <c r="C79" s="49" t="s">
        <v>204</v>
      </c>
      <c r="D79" s="49" t="s">
        <v>129</v>
      </c>
      <c r="E79" s="49">
        <v>7</v>
      </c>
      <c r="F79" s="96">
        <v>7</v>
      </c>
      <c r="G79" s="52"/>
    </row>
    <row r="80" spans="1:7" ht="36.75" customHeight="1" x14ac:dyDescent="0.25">
      <c r="A80" s="48">
        <v>31</v>
      </c>
      <c r="B80" s="94" t="s">
        <v>383</v>
      </c>
      <c r="C80" s="49" t="s">
        <v>209</v>
      </c>
      <c r="D80" s="49" t="s">
        <v>129</v>
      </c>
      <c r="E80" s="49">
        <v>15</v>
      </c>
      <c r="F80" s="96">
        <v>15</v>
      </c>
      <c r="G80" s="52"/>
    </row>
    <row r="81" spans="1:10" ht="61.5" customHeight="1" x14ac:dyDescent="0.25">
      <c r="A81" s="48">
        <v>32</v>
      </c>
      <c r="B81" s="50" t="s">
        <v>239</v>
      </c>
      <c r="C81" s="49" t="s">
        <v>224</v>
      </c>
      <c r="D81" s="49">
        <v>206</v>
      </c>
      <c r="E81" s="49">
        <v>168</v>
      </c>
      <c r="F81" s="75">
        <v>172</v>
      </c>
      <c r="G81" s="52"/>
    </row>
    <row r="82" spans="1:10" ht="68.25" customHeight="1" x14ac:dyDescent="0.25">
      <c r="A82" s="48">
        <v>33</v>
      </c>
      <c r="B82" s="50" t="s">
        <v>240</v>
      </c>
      <c r="C82" s="49" t="s">
        <v>224</v>
      </c>
      <c r="D82" s="49">
        <v>64</v>
      </c>
      <c r="E82" s="49">
        <v>34</v>
      </c>
      <c r="F82" s="75">
        <v>52</v>
      </c>
      <c r="G82" s="52"/>
    </row>
    <row r="83" spans="1:10" ht="63" x14ac:dyDescent="0.25">
      <c r="A83" s="48">
        <v>34</v>
      </c>
      <c r="B83" s="50" t="s">
        <v>241</v>
      </c>
      <c r="C83" s="49" t="s">
        <v>224</v>
      </c>
      <c r="D83" s="49">
        <v>13</v>
      </c>
      <c r="E83" s="49">
        <v>34</v>
      </c>
      <c r="F83" s="75">
        <v>15</v>
      </c>
      <c r="G83" s="52" t="s">
        <v>395</v>
      </c>
    </row>
    <row r="84" spans="1:10" ht="21.75" customHeight="1" x14ac:dyDescent="0.25">
      <c r="A84" s="312" t="s">
        <v>19</v>
      </c>
      <c r="B84" s="312"/>
      <c r="C84" s="312"/>
      <c r="D84" s="312"/>
      <c r="E84" s="312"/>
      <c r="F84" s="312"/>
      <c r="G84" s="312"/>
    </row>
    <row r="85" spans="1:10" ht="36.75" customHeight="1" x14ac:dyDescent="0.25">
      <c r="A85" s="48">
        <v>1</v>
      </c>
      <c r="B85" s="52" t="s">
        <v>242</v>
      </c>
      <c r="C85" s="81" t="s">
        <v>243</v>
      </c>
      <c r="D85" s="46">
        <v>100</v>
      </c>
      <c r="E85" s="46">
        <v>100</v>
      </c>
      <c r="F85" s="80">
        <v>100</v>
      </c>
      <c r="G85" s="48"/>
      <c r="H85" s="101"/>
      <c r="I85" s="70"/>
      <c r="J85" s="69"/>
    </row>
    <row r="86" spans="1:10" ht="47.25" x14ac:dyDescent="0.25">
      <c r="A86" s="48">
        <v>2</v>
      </c>
      <c r="B86" s="52" t="s">
        <v>244</v>
      </c>
      <c r="C86" s="81" t="s">
        <v>243</v>
      </c>
      <c r="D86" s="46">
        <v>100</v>
      </c>
      <c r="E86" s="46">
        <v>100</v>
      </c>
      <c r="F86" s="80">
        <v>100</v>
      </c>
      <c r="G86" s="48"/>
      <c r="H86" s="101"/>
      <c r="I86" s="70"/>
      <c r="J86" s="69"/>
    </row>
    <row r="87" spans="1:10" ht="31.5" x14ac:dyDescent="0.25">
      <c r="A87" s="48">
        <v>3</v>
      </c>
      <c r="B87" s="52" t="s">
        <v>245</v>
      </c>
      <c r="C87" s="81" t="s">
        <v>246</v>
      </c>
      <c r="D87" s="46">
        <v>0</v>
      </c>
      <c r="E87" s="46">
        <v>0</v>
      </c>
      <c r="F87" s="80">
        <v>0</v>
      </c>
      <c r="G87" s="48"/>
      <c r="H87" s="101"/>
      <c r="I87" s="70"/>
      <c r="J87" s="69"/>
    </row>
    <row r="88" spans="1:10" ht="31.5" x14ac:dyDescent="0.25">
      <c r="A88" s="48">
        <v>4</v>
      </c>
      <c r="B88" s="52" t="s">
        <v>247</v>
      </c>
      <c r="C88" s="81" t="s">
        <v>246</v>
      </c>
      <c r="D88" s="46">
        <v>0</v>
      </c>
      <c r="E88" s="46">
        <v>0</v>
      </c>
      <c r="F88" s="80">
        <v>0</v>
      </c>
      <c r="G88" s="48"/>
      <c r="H88" s="101"/>
      <c r="I88" s="69"/>
      <c r="J88" s="69"/>
    </row>
    <row r="89" spans="1:10" ht="15.75" x14ac:dyDescent="0.25">
      <c r="A89" s="48">
        <v>5</v>
      </c>
      <c r="B89" s="52" t="s">
        <v>248</v>
      </c>
      <c r="C89" s="81" t="s">
        <v>209</v>
      </c>
      <c r="D89" s="46">
        <v>10</v>
      </c>
      <c r="E89" s="46">
        <v>10</v>
      </c>
      <c r="F89" s="80">
        <v>10</v>
      </c>
      <c r="G89" s="48"/>
      <c r="H89" s="101"/>
      <c r="I89" s="69"/>
      <c r="J89" s="69"/>
    </row>
    <row r="90" spans="1:10" ht="15.75" x14ac:dyDescent="0.25">
      <c r="A90" s="48">
        <v>6</v>
      </c>
      <c r="B90" s="52" t="s">
        <v>249</v>
      </c>
      <c r="C90" s="81" t="s">
        <v>209</v>
      </c>
      <c r="D90" s="46">
        <v>12</v>
      </c>
      <c r="E90" s="46">
        <v>13</v>
      </c>
      <c r="F90" s="80">
        <v>12</v>
      </c>
      <c r="G90" s="85"/>
      <c r="H90" s="69"/>
      <c r="I90" s="69"/>
      <c r="J90" s="69"/>
    </row>
    <row r="91" spans="1:10" ht="31.5" x14ac:dyDescent="0.25">
      <c r="A91" s="48">
        <v>7</v>
      </c>
      <c r="B91" s="52" t="s">
        <v>250</v>
      </c>
      <c r="C91" s="81" t="s">
        <v>246</v>
      </c>
      <c r="D91" s="46">
        <v>2</v>
      </c>
      <c r="E91" s="46">
        <v>10</v>
      </c>
      <c r="F91" s="80">
        <v>0</v>
      </c>
      <c r="G91" s="86" t="s">
        <v>402</v>
      </c>
      <c r="H91" s="69"/>
      <c r="I91" s="69"/>
      <c r="J91" s="69"/>
    </row>
    <row r="92" spans="1:10" ht="15.75" x14ac:dyDescent="0.25">
      <c r="A92" s="48">
        <v>8</v>
      </c>
      <c r="B92" s="52" t="s">
        <v>251</v>
      </c>
      <c r="C92" s="81" t="s">
        <v>246</v>
      </c>
      <c r="D92" s="46">
        <v>0</v>
      </c>
      <c r="E92" s="46">
        <v>0</v>
      </c>
      <c r="F92" s="80">
        <v>0</v>
      </c>
      <c r="G92" s="48"/>
      <c r="H92" s="101"/>
      <c r="I92" s="69"/>
      <c r="J92" s="69"/>
    </row>
    <row r="93" spans="1:10" ht="47.25" x14ac:dyDescent="0.25">
      <c r="A93" s="48">
        <v>9</v>
      </c>
      <c r="B93" s="52" t="s">
        <v>252</v>
      </c>
      <c r="C93" s="81" t="s">
        <v>243</v>
      </c>
      <c r="D93" s="46">
        <v>79</v>
      </c>
      <c r="E93" s="46">
        <v>80</v>
      </c>
      <c r="F93" s="80">
        <v>80</v>
      </c>
      <c r="G93" s="48"/>
      <c r="H93" s="101"/>
      <c r="I93" s="69"/>
      <c r="J93" s="69"/>
    </row>
    <row r="94" spans="1:10" ht="23.25" customHeight="1" x14ac:dyDescent="0.25">
      <c r="A94" s="322" t="s">
        <v>22</v>
      </c>
      <c r="B94" s="322"/>
      <c r="C94" s="322"/>
      <c r="D94" s="322"/>
      <c r="E94" s="322"/>
      <c r="F94" s="322"/>
      <c r="G94" s="322"/>
    </row>
    <row r="95" spans="1:10" ht="47.25" x14ac:dyDescent="0.25">
      <c r="A95" s="48">
        <v>1</v>
      </c>
      <c r="B95" s="53" t="s">
        <v>253</v>
      </c>
      <c r="C95" s="54" t="s">
        <v>168</v>
      </c>
      <c r="D95" s="54">
        <v>100</v>
      </c>
      <c r="E95" s="54">
        <v>100</v>
      </c>
      <c r="F95" s="83">
        <v>100</v>
      </c>
      <c r="G95" s="48"/>
      <c r="H95" s="90"/>
      <c r="I95" s="91"/>
    </row>
    <row r="96" spans="1:10" ht="18.75" customHeight="1" x14ac:dyDescent="0.25">
      <c r="A96" s="48">
        <v>2</v>
      </c>
      <c r="B96" s="53" t="s">
        <v>254</v>
      </c>
      <c r="C96" s="54" t="s">
        <v>168</v>
      </c>
      <c r="D96" s="54">
        <v>94.5</v>
      </c>
      <c r="E96" s="54">
        <v>100</v>
      </c>
      <c r="F96" s="83">
        <v>97</v>
      </c>
      <c r="G96" s="45" t="s">
        <v>398</v>
      </c>
      <c r="H96" s="90"/>
      <c r="I96" s="91"/>
    </row>
    <row r="97" spans="1:9" ht="47.25" x14ac:dyDescent="0.25">
      <c r="A97" s="48">
        <v>3</v>
      </c>
      <c r="B97" s="53" t="s">
        <v>255</v>
      </c>
      <c r="C97" s="54" t="s">
        <v>168</v>
      </c>
      <c r="D97" s="54">
        <v>100</v>
      </c>
      <c r="E97" s="54">
        <v>100</v>
      </c>
      <c r="F97" s="83">
        <v>100</v>
      </c>
      <c r="G97" s="48"/>
      <c r="H97" s="90"/>
      <c r="I97" s="91"/>
    </row>
    <row r="98" spans="1:9" ht="47.25" x14ac:dyDescent="0.25">
      <c r="A98" s="48">
        <v>4</v>
      </c>
      <c r="B98" s="53" t="s">
        <v>256</v>
      </c>
      <c r="C98" s="54" t="s">
        <v>168</v>
      </c>
      <c r="D98" s="54">
        <v>100</v>
      </c>
      <c r="E98" s="54">
        <v>100</v>
      </c>
      <c r="F98" s="83">
        <v>100</v>
      </c>
      <c r="G98" s="48"/>
      <c r="H98" s="90"/>
      <c r="I98" s="91"/>
    </row>
    <row r="99" spans="1:9" ht="31.5" x14ac:dyDescent="0.25">
      <c r="A99" s="48">
        <v>5</v>
      </c>
      <c r="B99" s="53" t="s">
        <v>257</v>
      </c>
      <c r="C99" s="54" t="s">
        <v>168</v>
      </c>
      <c r="D99" s="54">
        <v>86.3</v>
      </c>
      <c r="E99" s="54">
        <v>86.5</v>
      </c>
      <c r="F99" s="83">
        <v>87</v>
      </c>
      <c r="G99" s="48"/>
      <c r="H99" s="90"/>
      <c r="I99" s="91"/>
    </row>
    <row r="100" spans="1:9" ht="31.5" x14ac:dyDescent="0.25">
      <c r="A100" s="48">
        <v>6</v>
      </c>
      <c r="B100" s="53" t="s">
        <v>258</v>
      </c>
      <c r="C100" s="54" t="s">
        <v>168</v>
      </c>
      <c r="D100" s="54">
        <v>100</v>
      </c>
      <c r="E100" s="54">
        <v>100</v>
      </c>
      <c r="F100" s="83">
        <v>100</v>
      </c>
      <c r="G100" s="48"/>
      <c r="H100" s="90"/>
      <c r="I100" s="91"/>
    </row>
    <row r="101" spans="1:9" ht="31.5" x14ac:dyDescent="0.25">
      <c r="A101" s="48">
        <v>7</v>
      </c>
      <c r="B101" s="53" t="s">
        <v>259</v>
      </c>
      <c r="C101" s="54" t="s">
        <v>168</v>
      </c>
      <c r="D101" s="54">
        <v>100</v>
      </c>
      <c r="E101" s="54">
        <v>100</v>
      </c>
      <c r="F101" s="83">
        <v>100</v>
      </c>
      <c r="G101" s="48"/>
      <c r="H101" s="90"/>
      <c r="I101" s="91"/>
    </row>
    <row r="102" spans="1:9" ht="31.5" x14ac:dyDescent="0.25">
      <c r="A102" s="48">
        <v>8</v>
      </c>
      <c r="B102" s="53" t="s">
        <v>260</v>
      </c>
      <c r="C102" s="54" t="s">
        <v>168</v>
      </c>
      <c r="D102" s="54">
        <v>100</v>
      </c>
      <c r="E102" s="54">
        <v>100</v>
      </c>
      <c r="F102" s="83">
        <v>100</v>
      </c>
      <c r="G102" s="48"/>
      <c r="H102" s="90"/>
      <c r="I102" s="91"/>
    </row>
    <row r="103" spans="1:9" ht="31.5" x14ac:dyDescent="0.25">
      <c r="A103" s="48">
        <v>9</v>
      </c>
      <c r="B103" s="53" t="s">
        <v>261</v>
      </c>
      <c r="C103" s="54" t="s">
        <v>168</v>
      </c>
      <c r="D103" s="54">
        <v>100</v>
      </c>
      <c r="E103" s="54">
        <v>100</v>
      </c>
      <c r="F103" s="83">
        <v>100</v>
      </c>
      <c r="G103" s="48"/>
      <c r="H103" s="90"/>
      <c r="I103" s="91"/>
    </row>
    <row r="104" spans="1:9" ht="15.75" x14ac:dyDescent="0.25">
      <c r="A104" s="48">
        <v>10</v>
      </c>
      <c r="B104" s="53" t="s">
        <v>262</v>
      </c>
      <c r="C104" s="54" t="s">
        <v>168</v>
      </c>
      <c r="D104" s="54">
        <v>100</v>
      </c>
      <c r="E104" s="54">
        <v>100</v>
      </c>
      <c r="F104" s="83">
        <v>97.7</v>
      </c>
      <c r="G104" s="48"/>
      <c r="H104" s="90"/>
      <c r="I104" s="91"/>
    </row>
    <row r="105" spans="1:9" ht="31.5" x14ac:dyDescent="0.25">
      <c r="A105" s="48">
        <v>11</v>
      </c>
      <c r="B105" s="53" t="s">
        <v>263</v>
      </c>
      <c r="C105" s="54" t="s">
        <v>246</v>
      </c>
      <c r="D105" s="84">
        <v>15</v>
      </c>
      <c r="E105" s="84">
        <v>15</v>
      </c>
      <c r="F105" s="83">
        <v>13</v>
      </c>
      <c r="G105" s="48"/>
      <c r="H105" s="90"/>
      <c r="I105" s="91"/>
    </row>
    <row r="106" spans="1:9" ht="33.75" customHeight="1" x14ac:dyDescent="0.25">
      <c r="A106" s="48">
        <v>12</v>
      </c>
      <c r="B106" s="53" t="s">
        <v>264</v>
      </c>
      <c r="C106" s="54" t="s">
        <v>168</v>
      </c>
      <c r="D106" s="54">
        <v>110.9</v>
      </c>
      <c r="E106" s="54">
        <v>100</v>
      </c>
      <c r="F106" s="83">
        <v>108.4</v>
      </c>
      <c r="G106" s="45"/>
      <c r="H106" s="90"/>
      <c r="I106" s="91"/>
    </row>
    <row r="107" spans="1:9" ht="47.25" x14ac:dyDescent="0.25">
      <c r="A107" s="48">
        <v>13</v>
      </c>
      <c r="B107" s="53" t="s">
        <v>265</v>
      </c>
      <c r="C107" s="54" t="s">
        <v>168</v>
      </c>
      <c r="D107" s="54">
        <v>100</v>
      </c>
      <c r="E107" s="54">
        <v>100</v>
      </c>
      <c r="F107" s="83">
        <v>100</v>
      </c>
      <c r="G107" s="48"/>
      <c r="H107" s="90"/>
      <c r="I107" s="91"/>
    </row>
    <row r="108" spans="1:9" ht="31.5" x14ac:dyDescent="0.25">
      <c r="A108" s="48">
        <v>14</v>
      </c>
      <c r="B108" s="53" t="s">
        <v>266</v>
      </c>
      <c r="C108" s="54" t="s">
        <v>168</v>
      </c>
      <c r="D108" s="54">
        <v>100</v>
      </c>
      <c r="E108" s="54">
        <v>100</v>
      </c>
      <c r="F108" s="83">
        <v>100</v>
      </c>
      <c r="G108" s="48"/>
      <c r="H108" s="90"/>
      <c r="I108" s="91"/>
    </row>
    <row r="109" spans="1:9" ht="47.25" x14ac:dyDescent="0.25">
      <c r="A109" s="48">
        <v>15</v>
      </c>
      <c r="B109" s="53" t="s">
        <v>267</v>
      </c>
      <c r="C109" s="54" t="s">
        <v>168</v>
      </c>
      <c r="D109" s="54">
        <v>90.1</v>
      </c>
      <c r="E109" s="54">
        <v>95</v>
      </c>
      <c r="F109" s="83">
        <v>97</v>
      </c>
      <c r="G109" s="48"/>
      <c r="H109" s="90"/>
      <c r="I109" s="91"/>
    </row>
    <row r="110" spans="1:9" ht="15.75" x14ac:dyDescent="0.25">
      <c r="A110" s="48">
        <v>16</v>
      </c>
      <c r="B110" s="56" t="s">
        <v>268</v>
      </c>
      <c r="C110" s="54" t="s">
        <v>168</v>
      </c>
      <c r="D110" s="54">
        <v>100</v>
      </c>
      <c r="E110" s="54">
        <v>100</v>
      </c>
      <c r="F110" s="83">
        <v>100</v>
      </c>
      <c r="G110" s="48"/>
      <c r="H110" s="90"/>
      <c r="I110" s="91"/>
    </row>
    <row r="111" spans="1:9" ht="47.25" x14ac:dyDescent="0.25">
      <c r="A111" s="48">
        <v>17</v>
      </c>
      <c r="B111" s="53" t="s">
        <v>269</v>
      </c>
      <c r="C111" s="54" t="s">
        <v>168</v>
      </c>
      <c r="D111" s="54">
        <v>100</v>
      </c>
      <c r="E111" s="54">
        <v>100</v>
      </c>
      <c r="F111" s="83">
        <v>100</v>
      </c>
      <c r="G111" s="48"/>
      <c r="H111" s="90"/>
      <c r="I111" s="91"/>
    </row>
    <row r="112" spans="1:9" ht="63" x14ac:dyDescent="0.25">
      <c r="A112" s="48">
        <v>18</v>
      </c>
      <c r="B112" s="53" t="s">
        <v>270</v>
      </c>
      <c r="C112" s="54" t="s">
        <v>168</v>
      </c>
      <c r="D112" s="54">
        <v>100</v>
      </c>
      <c r="E112" s="54">
        <v>100</v>
      </c>
      <c r="F112" s="83">
        <v>100</v>
      </c>
      <c r="G112" s="48"/>
      <c r="H112" s="90"/>
      <c r="I112" s="91"/>
    </row>
    <row r="113" spans="1:9" ht="47.25" x14ac:dyDescent="0.25">
      <c r="A113" s="48">
        <v>19</v>
      </c>
      <c r="B113" s="57" t="s">
        <v>271</v>
      </c>
      <c r="C113" s="54" t="s">
        <v>168</v>
      </c>
      <c r="D113" s="54">
        <v>94</v>
      </c>
      <c r="E113" s="54">
        <v>85</v>
      </c>
      <c r="F113" s="83">
        <v>100</v>
      </c>
      <c r="G113" s="45"/>
      <c r="H113" s="90"/>
      <c r="I113" s="91"/>
    </row>
    <row r="114" spans="1:9" ht="47.25" x14ac:dyDescent="0.25">
      <c r="A114" s="48">
        <v>20</v>
      </c>
      <c r="B114" s="57" t="s">
        <v>272</v>
      </c>
      <c r="C114" s="55" t="s">
        <v>246</v>
      </c>
      <c r="D114" s="84">
        <v>94</v>
      </c>
      <c r="E114" s="84">
        <v>85</v>
      </c>
      <c r="F114" s="83">
        <v>100</v>
      </c>
      <c r="G114" s="48"/>
      <c r="H114" s="90"/>
      <c r="I114" s="91"/>
    </row>
    <row r="115" spans="1:9" ht="47.25" x14ac:dyDescent="0.25">
      <c r="A115" s="48">
        <v>21</v>
      </c>
      <c r="B115" s="57" t="s">
        <v>273</v>
      </c>
      <c r="C115" s="55" t="s">
        <v>246</v>
      </c>
      <c r="D115" s="84">
        <v>150</v>
      </c>
      <c r="E115" s="84">
        <v>100</v>
      </c>
      <c r="F115" s="83">
        <v>150</v>
      </c>
      <c r="G115" s="45"/>
      <c r="H115" s="90"/>
      <c r="I115" s="91"/>
    </row>
    <row r="116" spans="1:9" ht="78.75" x14ac:dyDescent="0.25">
      <c r="A116" s="48">
        <v>22</v>
      </c>
      <c r="B116" s="57" t="s">
        <v>274</v>
      </c>
      <c r="C116" s="55" t="s">
        <v>246</v>
      </c>
      <c r="D116" s="84">
        <v>100</v>
      </c>
      <c r="E116" s="84">
        <v>100</v>
      </c>
      <c r="F116" s="83">
        <v>100</v>
      </c>
      <c r="G116" s="48"/>
      <c r="H116" s="90"/>
      <c r="I116" s="91"/>
    </row>
    <row r="117" spans="1:9" ht="45" customHeight="1" x14ac:dyDescent="0.25">
      <c r="A117" s="48">
        <v>23</v>
      </c>
      <c r="B117" s="57" t="s">
        <v>275</v>
      </c>
      <c r="C117" s="55" t="s">
        <v>246</v>
      </c>
      <c r="D117" s="84">
        <v>100</v>
      </c>
      <c r="E117" s="84">
        <v>100</v>
      </c>
      <c r="F117" s="83">
        <v>100</v>
      </c>
      <c r="G117" s="48"/>
      <c r="H117" s="90"/>
      <c r="I117" s="91"/>
    </row>
    <row r="118" spans="1:9" ht="20.25" customHeight="1" x14ac:dyDescent="0.25">
      <c r="A118" s="312" t="s">
        <v>24</v>
      </c>
      <c r="B118" s="312"/>
      <c r="C118" s="312"/>
      <c r="D118" s="312"/>
      <c r="E118" s="312"/>
      <c r="F118" s="312"/>
      <c r="G118" s="312"/>
      <c r="I118" s="91"/>
    </row>
    <row r="119" spans="1:9" ht="10.5" customHeight="1" x14ac:dyDescent="0.25">
      <c r="A119" s="323">
        <v>1</v>
      </c>
      <c r="B119" s="324" t="s">
        <v>322</v>
      </c>
      <c r="C119" s="299" t="s">
        <v>168</v>
      </c>
      <c r="D119" s="302">
        <v>100</v>
      </c>
      <c r="E119" s="299">
        <v>100</v>
      </c>
      <c r="F119" s="302"/>
      <c r="G119" s="302"/>
      <c r="I119" s="91"/>
    </row>
    <row r="120" spans="1:9" ht="6.75" customHeight="1" x14ac:dyDescent="0.25">
      <c r="A120" s="323"/>
      <c r="B120" s="324"/>
      <c r="C120" s="300"/>
      <c r="D120" s="303"/>
      <c r="E120" s="300"/>
      <c r="F120" s="303"/>
      <c r="G120" s="303"/>
      <c r="I120" s="91"/>
    </row>
    <row r="121" spans="1:9" ht="11.25" customHeight="1" x14ac:dyDescent="0.25">
      <c r="A121" s="323"/>
      <c r="B121" s="324"/>
      <c r="C121" s="300"/>
      <c r="D121" s="303"/>
      <c r="E121" s="300"/>
      <c r="F121" s="303"/>
      <c r="G121" s="303"/>
      <c r="I121" s="91"/>
    </row>
    <row r="122" spans="1:9" ht="9" customHeight="1" x14ac:dyDescent="0.25">
      <c r="A122" s="323"/>
      <c r="B122" s="324"/>
      <c r="C122" s="301"/>
      <c r="D122" s="304"/>
      <c r="E122" s="301"/>
      <c r="F122" s="304"/>
      <c r="G122" s="304"/>
      <c r="I122" s="91"/>
    </row>
    <row r="123" spans="1:9" ht="19.5" customHeight="1" x14ac:dyDescent="0.25">
      <c r="A123" s="312" t="s">
        <v>25</v>
      </c>
      <c r="B123" s="312"/>
      <c r="C123" s="312"/>
      <c r="D123" s="312"/>
      <c r="E123" s="312"/>
      <c r="F123" s="312"/>
      <c r="G123" s="312"/>
      <c r="I123" s="91"/>
    </row>
    <row r="124" spans="1:9" ht="31.5" x14ac:dyDescent="0.25">
      <c r="A124" s="48">
        <v>1</v>
      </c>
      <c r="B124" s="45" t="s">
        <v>276</v>
      </c>
      <c r="C124" s="46" t="s">
        <v>277</v>
      </c>
      <c r="D124" s="92" t="s">
        <v>323</v>
      </c>
      <c r="E124" s="88" t="s">
        <v>326</v>
      </c>
      <c r="F124" s="92" t="s">
        <v>388</v>
      </c>
      <c r="G124" s="45"/>
      <c r="I124" s="91"/>
    </row>
    <row r="125" spans="1:9" ht="31.5" x14ac:dyDescent="0.25">
      <c r="A125" s="48">
        <v>2</v>
      </c>
      <c r="B125" s="45" t="s">
        <v>278</v>
      </c>
      <c r="C125" s="46" t="s">
        <v>279</v>
      </c>
      <c r="D125" s="92" t="s">
        <v>324</v>
      </c>
      <c r="E125" s="88" t="s">
        <v>327</v>
      </c>
      <c r="F125" s="92" t="s">
        <v>390</v>
      </c>
      <c r="G125" s="45" t="s">
        <v>396</v>
      </c>
      <c r="H125" s="69"/>
      <c r="I125" s="91"/>
    </row>
    <row r="126" spans="1:9" ht="31.5" x14ac:dyDescent="0.25">
      <c r="A126" s="48">
        <v>3</v>
      </c>
      <c r="B126" s="45" t="s">
        <v>280</v>
      </c>
      <c r="C126" s="46" t="s">
        <v>168</v>
      </c>
      <c r="D126" s="92">
        <v>37.6</v>
      </c>
      <c r="E126" s="78">
        <v>0.39800000000000002</v>
      </c>
      <c r="F126" s="92">
        <v>38.6</v>
      </c>
      <c r="G126" s="45"/>
      <c r="H126" s="69"/>
      <c r="I126" s="91"/>
    </row>
    <row r="127" spans="1:9" ht="31.5" x14ac:dyDescent="0.25">
      <c r="A127" s="48">
        <v>4</v>
      </c>
      <c r="B127" s="45" t="s">
        <v>281</v>
      </c>
      <c r="C127" s="46" t="s">
        <v>277</v>
      </c>
      <c r="D127" s="92" t="s">
        <v>325</v>
      </c>
      <c r="E127" s="88" t="s">
        <v>328</v>
      </c>
      <c r="F127" s="92" t="s">
        <v>391</v>
      </c>
      <c r="G127" s="45" t="s">
        <v>397</v>
      </c>
      <c r="H127" s="69"/>
      <c r="I127" s="91"/>
    </row>
    <row r="128" spans="1:9" ht="31.5" x14ac:dyDescent="0.25">
      <c r="A128" s="48">
        <v>5</v>
      </c>
      <c r="B128" s="45" t="s">
        <v>282</v>
      </c>
      <c r="C128" s="46" t="s">
        <v>279</v>
      </c>
      <c r="D128" s="92" t="s">
        <v>331</v>
      </c>
      <c r="E128" s="88" t="s">
        <v>329</v>
      </c>
      <c r="F128" s="92" t="s">
        <v>392</v>
      </c>
      <c r="G128" s="45"/>
      <c r="H128" s="69"/>
      <c r="I128" s="70"/>
    </row>
    <row r="129" spans="1:10" ht="31.5" x14ac:dyDescent="0.25">
      <c r="A129" s="48">
        <v>6</v>
      </c>
      <c r="B129" s="45" t="s">
        <v>283</v>
      </c>
      <c r="C129" s="46" t="s">
        <v>277</v>
      </c>
      <c r="D129" s="92" t="s">
        <v>332</v>
      </c>
      <c r="E129" s="88" t="s">
        <v>328</v>
      </c>
      <c r="F129" s="92" t="s">
        <v>389</v>
      </c>
      <c r="G129" s="45"/>
      <c r="I129" s="91"/>
    </row>
    <row r="130" spans="1:10" ht="31.5" x14ac:dyDescent="0.25">
      <c r="A130" s="48">
        <v>7</v>
      </c>
      <c r="B130" s="45" t="s">
        <v>284</v>
      </c>
      <c r="C130" s="46" t="s">
        <v>277</v>
      </c>
      <c r="D130" s="92" t="s">
        <v>394</v>
      </c>
      <c r="E130" s="88" t="s">
        <v>330</v>
      </c>
      <c r="F130" s="92" t="s">
        <v>393</v>
      </c>
      <c r="G130" s="45"/>
      <c r="I130" s="91"/>
    </row>
    <row r="131" spans="1:10" ht="31.5" x14ac:dyDescent="0.25">
      <c r="A131" s="48">
        <v>8</v>
      </c>
      <c r="B131" s="45" t="s">
        <v>285</v>
      </c>
      <c r="C131" s="46" t="s">
        <v>286</v>
      </c>
      <c r="D131" s="92">
        <v>85</v>
      </c>
      <c r="E131" s="79">
        <v>1</v>
      </c>
      <c r="F131" s="92">
        <v>100</v>
      </c>
      <c r="G131" s="45"/>
      <c r="I131" s="70"/>
    </row>
    <row r="132" spans="1:10" ht="25.5" customHeight="1" x14ac:dyDescent="0.25">
      <c r="A132" s="312" t="s">
        <v>26</v>
      </c>
      <c r="B132" s="312"/>
      <c r="C132" s="312"/>
      <c r="D132" s="312"/>
      <c r="E132" s="312"/>
      <c r="F132" s="312"/>
      <c r="G132" s="312"/>
      <c r="I132" s="91"/>
    </row>
    <row r="133" spans="1:10" ht="15.75" x14ac:dyDescent="0.25">
      <c r="A133" s="58">
        <v>1</v>
      </c>
      <c r="B133" s="45" t="s">
        <v>133</v>
      </c>
      <c r="C133" s="49" t="s">
        <v>287</v>
      </c>
      <c r="D133" s="92">
        <v>0</v>
      </c>
      <c r="E133" s="49">
        <v>1</v>
      </c>
      <c r="F133" s="92">
        <v>1</v>
      </c>
      <c r="G133" s="318"/>
      <c r="I133" s="91"/>
    </row>
    <row r="134" spans="1:10" ht="31.5" x14ac:dyDescent="0.25">
      <c r="A134" s="95">
        <v>2</v>
      </c>
      <c r="B134" s="45" t="s">
        <v>314</v>
      </c>
      <c r="C134" s="49" t="s">
        <v>168</v>
      </c>
      <c r="D134" s="92">
        <v>0</v>
      </c>
      <c r="E134" s="49">
        <v>0.1</v>
      </c>
      <c r="F134" s="92">
        <v>0.1</v>
      </c>
      <c r="G134" s="320"/>
      <c r="I134" s="91"/>
    </row>
    <row r="135" spans="1:10" ht="15.75" x14ac:dyDescent="0.25">
      <c r="A135" s="95">
        <v>3</v>
      </c>
      <c r="B135" s="45" t="s">
        <v>288</v>
      </c>
      <c r="C135" s="49" t="s">
        <v>287</v>
      </c>
      <c r="D135" s="96">
        <v>6</v>
      </c>
      <c r="E135" s="49">
        <v>6</v>
      </c>
      <c r="F135" s="87">
        <v>6</v>
      </c>
      <c r="G135" s="48"/>
      <c r="H135" s="93"/>
      <c r="I135" s="91"/>
    </row>
    <row r="136" spans="1:10" ht="31.5" x14ac:dyDescent="0.25">
      <c r="A136" s="95">
        <v>4</v>
      </c>
      <c r="B136" s="45" t="s">
        <v>289</v>
      </c>
      <c r="C136" s="49" t="s">
        <v>168</v>
      </c>
      <c r="D136" s="96">
        <v>0.1</v>
      </c>
      <c r="E136" s="88">
        <v>0.03</v>
      </c>
      <c r="F136" s="87">
        <v>0.03</v>
      </c>
      <c r="G136" s="48"/>
    </row>
    <row r="137" spans="1:10" ht="31.5" x14ac:dyDescent="0.25">
      <c r="A137" s="95">
        <v>5</v>
      </c>
      <c r="B137" s="45" t="s">
        <v>386</v>
      </c>
      <c r="C137" s="49" t="s">
        <v>287</v>
      </c>
      <c r="D137" s="96" t="s">
        <v>129</v>
      </c>
      <c r="E137" s="88">
        <v>25</v>
      </c>
      <c r="F137" s="87">
        <v>25</v>
      </c>
      <c r="G137" s="48"/>
    </row>
    <row r="138" spans="1:10" ht="25.5" customHeight="1" x14ac:dyDescent="0.25">
      <c r="A138" s="312" t="s">
        <v>27</v>
      </c>
      <c r="B138" s="312"/>
      <c r="C138" s="312"/>
      <c r="D138" s="312"/>
      <c r="E138" s="312"/>
      <c r="F138" s="312"/>
      <c r="G138" s="312"/>
    </row>
    <row r="139" spans="1:10" ht="31.5" x14ac:dyDescent="0.25">
      <c r="A139" s="60">
        <v>1</v>
      </c>
      <c r="B139" s="52" t="s">
        <v>315</v>
      </c>
      <c r="C139" s="60" t="s">
        <v>316</v>
      </c>
      <c r="D139" s="62">
        <v>1.0529999999999999</v>
      </c>
      <c r="E139" s="61">
        <v>1</v>
      </c>
      <c r="F139" s="62">
        <v>1.0569999999999999</v>
      </c>
      <c r="G139" s="52"/>
      <c r="H139" s="69"/>
      <c r="I139" s="69"/>
      <c r="J139" s="69"/>
    </row>
    <row r="140" spans="1:10" ht="15.75" x14ac:dyDescent="0.25">
      <c r="A140" s="96">
        <v>2</v>
      </c>
      <c r="B140" s="52" t="s">
        <v>290</v>
      </c>
      <c r="C140" s="60" t="s">
        <v>291</v>
      </c>
      <c r="D140" s="62">
        <v>0.98599999999999999</v>
      </c>
      <c r="E140" s="63">
        <v>1.0029999999999999</v>
      </c>
      <c r="F140" s="62">
        <v>1.169</v>
      </c>
      <c r="G140" s="52"/>
      <c r="H140" s="69"/>
      <c r="I140" s="69"/>
      <c r="J140" s="69"/>
    </row>
    <row r="141" spans="1:10" ht="15.75" x14ac:dyDescent="0.25">
      <c r="A141" s="96">
        <v>3</v>
      </c>
      <c r="B141" s="52" t="s">
        <v>292</v>
      </c>
      <c r="C141" s="60" t="s">
        <v>293</v>
      </c>
      <c r="D141" s="62">
        <v>1.052</v>
      </c>
      <c r="E141" s="61">
        <v>1</v>
      </c>
      <c r="F141" s="62">
        <v>1.02</v>
      </c>
      <c r="G141" s="52"/>
      <c r="H141" s="69"/>
      <c r="I141" s="69"/>
      <c r="J141" s="69"/>
    </row>
    <row r="142" spans="1:10" ht="31.5" x14ac:dyDescent="0.25">
      <c r="A142" s="96">
        <v>4</v>
      </c>
      <c r="B142" s="52" t="s">
        <v>294</v>
      </c>
      <c r="C142" s="60" t="s">
        <v>295</v>
      </c>
      <c r="D142" s="61">
        <v>1.03</v>
      </c>
      <c r="E142" s="61">
        <v>1</v>
      </c>
      <c r="F142" s="61">
        <v>0.81</v>
      </c>
      <c r="G142" s="52" t="s">
        <v>399</v>
      </c>
      <c r="H142" s="69"/>
      <c r="I142" s="69"/>
      <c r="J142" s="69"/>
    </row>
    <row r="143" spans="1:10" ht="47.25" x14ac:dyDescent="0.25">
      <c r="A143" s="96">
        <v>5</v>
      </c>
      <c r="B143" s="52" t="s">
        <v>296</v>
      </c>
      <c r="C143" s="60" t="s">
        <v>297</v>
      </c>
      <c r="D143" s="61">
        <v>1.0549999999999999</v>
      </c>
      <c r="E143" s="62">
        <v>1.0069999999999999</v>
      </c>
      <c r="F143" s="61">
        <v>0.99</v>
      </c>
      <c r="G143" s="52" t="s">
        <v>400</v>
      </c>
      <c r="H143" s="69"/>
      <c r="I143" s="69"/>
      <c r="J143" s="69"/>
    </row>
    <row r="144" spans="1:10" ht="31.5" x14ac:dyDescent="0.25">
      <c r="A144" s="96">
        <v>6</v>
      </c>
      <c r="B144" s="52" t="s">
        <v>317</v>
      </c>
      <c r="C144" s="60" t="s">
        <v>298</v>
      </c>
      <c r="D144" s="62">
        <v>1.1399999999999999</v>
      </c>
      <c r="E144" s="61">
        <v>1</v>
      </c>
      <c r="F144" s="62">
        <v>1.036</v>
      </c>
      <c r="G144" s="52"/>
      <c r="H144" s="69"/>
      <c r="I144" s="69"/>
      <c r="J144" s="69"/>
    </row>
    <row r="145" spans="1:10" ht="31.5" x14ac:dyDescent="0.25">
      <c r="A145" s="96">
        <v>7</v>
      </c>
      <c r="B145" s="52" t="s">
        <v>299</v>
      </c>
      <c r="C145" s="60" t="s">
        <v>293</v>
      </c>
      <c r="D145" s="63">
        <v>1.006</v>
      </c>
      <c r="E145" s="61">
        <v>1</v>
      </c>
      <c r="F145" s="63">
        <v>0.95799999999999996</v>
      </c>
      <c r="G145" s="52" t="s">
        <v>401</v>
      </c>
      <c r="H145" s="69"/>
      <c r="I145" s="69"/>
      <c r="J145" s="69"/>
    </row>
    <row r="146" spans="1:10" ht="15.75" x14ac:dyDescent="0.25">
      <c r="A146" s="96">
        <v>8</v>
      </c>
      <c r="B146" s="52" t="s">
        <v>300</v>
      </c>
      <c r="C146" s="60" t="s">
        <v>295</v>
      </c>
      <c r="D146" s="61">
        <v>0.35</v>
      </c>
      <c r="E146" s="63">
        <v>1.014</v>
      </c>
      <c r="F146" s="61">
        <v>1.35</v>
      </c>
      <c r="G146" s="52"/>
      <c r="H146" s="69"/>
      <c r="I146" s="69"/>
      <c r="J146" s="69"/>
    </row>
    <row r="147" spans="1:10" ht="31.5" x14ac:dyDescent="0.25">
      <c r="A147" s="96">
        <v>9</v>
      </c>
      <c r="B147" s="52" t="s">
        <v>301</v>
      </c>
      <c r="C147" s="60" t="s">
        <v>302</v>
      </c>
      <c r="D147" s="62">
        <v>1.0429999999999999</v>
      </c>
      <c r="E147" s="61">
        <v>1</v>
      </c>
      <c r="F147" s="62">
        <v>1.1299999999999999</v>
      </c>
      <c r="G147" s="52"/>
      <c r="H147" s="69"/>
      <c r="I147" s="70"/>
      <c r="J147" s="69"/>
    </row>
    <row r="148" spans="1:10" ht="15.75" x14ac:dyDescent="0.25">
      <c r="A148" s="96">
        <v>10</v>
      </c>
      <c r="B148" s="52" t="s">
        <v>303</v>
      </c>
      <c r="C148" s="60" t="s">
        <v>201</v>
      </c>
      <c r="D148" s="96">
        <v>2</v>
      </c>
      <c r="E148" s="60">
        <v>2</v>
      </c>
      <c r="F148" s="60">
        <v>2</v>
      </c>
      <c r="G148" s="52"/>
      <c r="H148" s="68"/>
      <c r="I148" s="70"/>
      <c r="J148" s="69"/>
    </row>
    <row r="149" spans="1:10" ht="31.5" x14ac:dyDescent="0.25">
      <c r="A149" s="96">
        <v>11</v>
      </c>
      <c r="B149" s="52" t="s">
        <v>304</v>
      </c>
      <c r="C149" s="60" t="s">
        <v>201</v>
      </c>
      <c r="D149" s="96">
        <v>0</v>
      </c>
      <c r="E149" s="60">
        <v>0</v>
      </c>
      <c r="F149" s="60">
        <v>0</v>
      </c>
      <c r="G149" s="52"/>
      <c r="H149" s="68"/>
      <c r="I149" s="70"/>
      <c r="J149" s="69"/>
    </row>
    <row r="150" spans="1:10" ht="31.5" x14ac:dyDescent="0.25">
      <c r="A150" s="96">
        <v>12</v>
      </c>
      <c r="B150" s="52" t="s">
        <v>245</v>
      </c>
      <c r="C150" s="60" t="s">
        <v>201</v>
      </c>
      <c r="D150" s="96">
        <v>0</v>
      </c>
      <c r="E150" s="60">
        <v>0</v>
      </c>
      <c r="F150" s="60">
        <v>0</v>
      </c>
      <c r="G150" s="52"/>
      <c r="H150" s="68"/>
      <c r="I150" s="70"/>
      <c r="J150" s="69"/>
    </row>
    <row r="151" spans="1:10" ht="31.5" x14ac:dyDescent="0.25">
      <c r="A151" s="96">
        <v>13</v>
      </c>
      <c r="B151" s="52" t="s">
        <v>318</v>
      </c>
      <c r="C151" s="60" t="s">
        <v>201</v>
      </c>
      <c r="D151" s="96">
        <v>33</v>
      </c>
      <c r="E151" s="60">
        <v>14</v>
      </c>
      <c r="F151" s="60">
        <v>17</v>
      </c>
      <c r="G151" s="52"/>
      <c r="H151" s="68"/>
      <c r="I151" s="69"/>
      <c r="J151" s="69"/>
    </row>
    <row r="152" spans="1:10" ht="47.25" x14ac:dyDescent="0.25">
      <c r="A152" s="96">
        <v>14</v>
      </c>
      <c r="B152" s="52" t="s">
        <v>319</v>
      </c>
      <c r="C152" s="60" t="s">
        <v>201</v>
      </c>
      <c r="D152" s="64">
        <v>26</v>
      </c>
      <c r="E152" s="60">
        <v>26</v>
      </c>
      <c r="F152" s="64">
        <v>26</v>
      </c>
      <c r="G152" s="65"/>
      <c r="H152" s="68"/>
      <c r="I152" s="69"/>
      <c r="J152" s="69"/>
    </row>
    <row r="153" spans="1:10" ht="63" x14ac:dyDescent="0.25">
      <c r="A153" s="96">
        <v>15</v>
      </c>
      <c r="B153" s="52" t="s">
        <v>320</v>
      </c>
      <c r="C153" s="60" t="s">
        <v>168</v>
      </c>
      <c r="D153" s="64">
        <v>100</v>
      </c>
      <c r="E153" s="60">
        <v>100</v>
      </c>
      <c r="F153" s="64">
        <v>100</v>
      </c>
      <c r="G153" s="65"/>
      <c r="H153" s="68"/>
      <c r="I153" s="69"/>
      <c r="J153" s="69"/>
    </row>
    <row r="154" spans="1:10" ht="15.75" x14ac:dyDescent="0.25">
      <c r="A154" s="96">
        <v>16</v>
      </c>
      <c r="B154" s="52" t="s">
        <v>305</v>
      </c>
      <c r="C154" s="60" t="s">
        <v>201</v>
      </c>
      <c r="D154" s="64">
        <v>3</v>
      </c>
      <c r="E154" s="60">
        <v>4</v>
      </c>
      <c r="F154" s="64">
        <v>4</v>
      </c>
      <c r="G154" s="65"/>
      <c r="H154" s="68"/>
      <c r="I154" s="69"/>
      <c r="J154" s="69"/>
    </row>
    <row r="155" spans="1:10" x14ac:dyDescent="0.25">
      <c r="A155" s="67"/>
      <c r="B155" s="66"/>
    </row>
  </sheetData>
  <mergeCells count="55">
    <mergeCell ref="G133:G134"/>
    <mergeCell ref="A123:G123"/>
    <mergeCell ref="A132:G132"/>
    <mergeCell ref="A138:G138"/>
    <mergeCell ref="A1:G1"/>
    <mergeCell ref="A84:G84"/>
    <mergeCell ref="A94:G94"/>
    <mergeCell ref="A118:G118"/>
    <mergeCell ref="A119:A122"/>
    <mergeCell ref="B119:B122"/>
    <mergeCell ref="G59:G61"/>
    <mergeCell ref="A62:A63"/>
    <mergeCell ref="B62:B63"/>
    <mergeCell ref="C62:C63"/>
    <mergeCell ref="D62:D63"/>
    <mergeCell ref="E62:E63"/>
    <mergeCell ref="F62:F63"/>
    <mergeCell ref="G62:G63"/>
    <mergeCell ref="A59:A61"/>
    <mergeCell ref="B59:B61"/>
    <mergeCell ref="C59:C61"/>
    <mergeCell ref="D59:D61"/>
    <mergeCell ref="E59:E61"/>
    <mergeCell ref="F59:F61"/>
    <mergeCell ref="F52:F56"/>
    <mergeCell ref="G52:G56"/>
    <mergeCell ref="A57:A58"/>
    <mergeCell ref="B57:B58"/>
    <mergeCell ref="C57:C58"/>
    <mergeCell ref="D57:D58"/>
    <mergeCell ref="E57:E58"/>
    <mergeCell ref="F57:F58"/>
    <mergeCell ref="G57:G58"/>
    <mergeCell ref="A52:A56"/>
    <mergeCell ref="B52:B56"/>
    <mergeCell ref="C52:C56"/>
    <mergeCell ref="D52:D56"/>
    <mergeCell ref="E52:E56"/>
    <mergeCell ref="A6:G6"/>
    <mergeCell ref="A10:G10"/>
    <mergeCell ref="A17:G17"/>
    <mergeCell ref="A21:G21"/>
    <mergeCell ref="A41:G41"/>
    <mergeCell ref="A3:A5"/>
    <mergeCell ref="B3:B5"/>
    <mergeCell ref="C3:C5"/>
    <mergeCell ref="D3:F3"/>
    <mergeCell ref="G3:G5"/>
    <mergeCell ref="D4:D5"/>
    <mergeCell ref="E4:F4"/>
    <mergeCell ref="C119:C122"/>
    <mergeCell ref="D119:D122"/>
    <mergeCell ref="E119:E122"/>
    <mergeCell ref="F119:F122"/>
    <mergeCell ref="G119:G122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T32"/>
  <sheetViews>
    <sheetView workbookViewId="0">
      <selection activeCell="H32" sqref="H19:L32"/>
    </sheetView>
  </sheetViews>
  <sheetFormatPr defaultRowHeight="15" x14ac:dyDescent="0.25"/>
  <cols>
    <col min="18" max="18" width="15.5703125" customWidth="1"/>
  </cols>
  <sheetData>
    <row r="2" spans="6:20" x14ac:dyDescent="0.25">
      <c r="F2" s="194">
        <v>484.41</v>
      </c>
    </row>
    <row r="3" spans="6:20" x14ac:dyDescent="0.25">
      <c r="F3" s="194">
        <v>476.06</v>
      </c>
    </row>
    <row r="4" spans="6:20" x14ac:dyDescent="0.25">
      <c r="F4" s="194">
        <v>326.93</v>
      </c>
      <c r="K4" s="194">
        <v>700</v>
      </c>
      <c r="N4">
        <v>16414.64</v>
      </c>
      <c r="O4" s="196">
        <f>N4-K6-K9-K7</f>
        <v>3371.2299999999996</v>
      </c>
      <c r="P4" s="196"/>
      <c r="R4" s="197">
        <v>16414635.960000001</v>
      </c>
    </row>
    <row r="5" spans="6:20" x14ac:dyDescent="0.25">
      <c r="F5" s="194">
        <v>510.84</v>
      </c>
      <c r="K5" s="194">
        <v>912.46</v>
      </c>
      <c r="R5" s="197">
        <v>1000000</v>
      </c>
    </row>
    <row r="6" spans="6:20" x14ac:dyDescent="0.25">
      <c r="F6" s="194"/>
      <c r="K6" s="195">
        <v>9443.41</v>
      </c>
      <c r="R6" s="197">
        <v>216450</v>
      </c>
    </row>
    <row r="7" spans="6:20" x14ac:dyDescent="0.25">
      <c r="F7" s="194">
        <v>902.72</v>
      </c>
      <c r="K7" s="195">
        <v>1600</v>
      </c>
    </row>
    <row r="8" spans="6:20" x14ac:dyDescent="0.25">
      <c r="F8" s="194">
        <v>822.28</v>
      </c>
      <c r="K8" s="194">
        <v>815.19</v>
      </c>
    </row>
    <row r="9" spans="6:20" x14ac:dyDescent="0.25">
      <c r="F9" s="194">
        <v>366.7</v>
      </c>
      <c r="K9" s="195">
        <v>2000</v>
      </c>
    </row>
    <row r="10" spans="6:20" x14ac:dyDescent="0.25">
      <c r="F10" s="194">
        <v>282.18</v>
      </c>
      <c r="H10" s="25">
        <v>46.45</v>
      </c>
      <c r="K10" s="194">
        <v>900</v>
      </c>
    </row>
    <row r="11" spans="6:20" x14ac:dyDescent="0.25">
      <c r="F11" s="194">
        <v>503.39</v>
      </c>
      <c r="H11" s="25">
        <v>41.47</v>
      </c>
      <c r="K11" s="194">
        <v>860.02</v>
      </c>
      <c r="R11" s="198">
        <f>R5+R6</f>
        <v>1216450</v>
      </c>
      <c r="S11">
        <f>R11/1000</f>
        <v>1216.45</v>
      </c>
      <c r="T11" s="196">
        <f>S11-K5</f>
        <v>303.99</v>
      </c>
    </row>
    <row r="12" spans="6:20" x14ac:dyDescent="0.25">
      <c r="F12" s="194">
        <v>512.6</v>
      </c>
      <c r="H12" s="25">
        <v>126.21</v>
      </c>
      <c r="K12" s="194">
        <v>400</v>
      </c>
    </row>
    <row r="13" spans="6:20" x14ac:dyDescent="0.25">
      <c r="H13" s="25">
        <v>132.13999999999999</v>
      </c>
    </row>
    <row r="14" spans="6:20" x14ac:dyDescent="0.25">
      <c r="H14" s="25">
        <v>172.69</v>
      </c>
    </row>
    <row r="15" spans="6:20" x14ac:dyDescent="0.25">
      <c r="H15" s="25">
        <v>82.8</v>
      </c>
    </row>
    <row r="16" spans="6:20" x14ac:dyDescent="0.25">
      <c r="H16" s="25">
        <v>102.44</v>
      </c>
    </row>
    <row r="17" spans="8:8" x14ac:dyDescent="0.25">
      <c r="H17" s="25">
        <v>442.02</v>
      </c>
    </row>
    <row r="18" spans="8:8" x14ac:dyDescent="0.25">
      <c r="H18" s="25">
        <v>192</v>
      </c>
    </row>
    <row r="19" spans="8:8" x14ac:dyDescent="0.25">
      <c r="H19" s="25">
        <v>87.81</v>
      </c>
    </row>
    <row r="20" spans="8:8" x14ac:dyDescent="0.25">
      <c r="H20" s="25">
        <v>203.31</v>
      </c>
    </row>
    <row r="21" spans="8:8" x14ac:dyDescent="0.25">
      <c r="H21" s="25">
        <v>123.52</v>
      </c>
    </row>
    <row r="22" spans="8:8" x14ac:dyDescent="0.25">
      <c r="H22" s="25">
        <v>173</v>
      </c>
    </row>
    <row r="23" spans="8:8" x14ac:dyDescent="0.25">
      <c r="H23" s="25">
        <v>35.869999999999997</v>
      </c>
    </row>
    <row r="24" spans="8:8" x14ac:dyDescent="0.25">
      <c r="H24" s="25">
        <v>41.76</v>
      </c>
    </row>
    <row r="25" spans="8:8" x14ac:dyDescent="0.25">
      <c r="H25" s="25">
        <v>67.92</v>
      </c>
    </row>
    <row r="26" spans="8:8" x14ac:dyDescent="0.25">
      <c r="H26" s="25">
        <v>39.869999999999997</v>
      </c>
    </row>
    <row r="27" spans="8:8" x14ac:dyDescent="0.25">
      <c r="H27" s="25">
        <v>112.07</v>
      </c>
    </row>
    <row r="28" spans="8:8" x14ac:dyDescent="0.25">
      <c r="H28" s="25">
        <v>52.11</v>
      </c>
    </row>
    <row r="29" spans="8:8" x14ac:dyDescent="0.25">
      <c r="H29" s="25">
        <v>33.83</v>
      </c>
    </row>
    <row r="30" spans="8:8" x14ac:dyDescent="0.25">
      <c r="H30" s="25">
        <v>186.73</v>
      </c>
    </row>
    <row r="31" spans="8:8" x14ac:dyDescent="0.25">
      <c r="H31" s="25">
        <v>61.76</v>
      </c>
    </row>
    <row r="32" spans="8:8" x14ac:dyDescent="0.25">
      <c r="H32" s="25">
        <v>127.08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Финансирование</vt:lpstr>
      <vt:lpstr>Показатели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2018-07-30T06:09:20Z</dcterms:modified>
</cp:coreProperties>
</file>