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05" windowWidth="14805" windowHeight="4110"/>
  </bookViews>
  <sheets>
    <sheet name="Финансирование" sheetId="1" r:id="rId1"/>
    <sheet name="Показатели" sheetId="2" state="hidden" r:id="rId2"/>
  </sheets>
  <calcPr calcId="145621"/>
</workbook>
</file>

<file path=xl/calcChain.xml><?xml version="1.0" encoding="utf-8"?>
<calcChain xmlns="http://schemas.openxmlformats.org/spreadsheetml/2006/main">
  <c r="H307" i="1" l="1"/>
  <c r="E307" i="1" s="1"/>
  <c r="O304" i="1"/>
  <c r="E304" i="1"/>
  <c r="J304" i="1"/>
  <c r="M282" i="1"/>
  <c r="M84" i="1"/>
  <c r="I214" i="1" l="1"/>
  <c r="I168" i="1" s="1"/>
  <c r="R49" i="1" l="1"/>
  <c r="M49" i="1"/>
  <c r="H49" i="1"/>
  <c r="O41" i="1"/>
  <c r="J41" i="1"/>
  <c r="E41" i="1"/>
  <c r="S318" i="1"/>
  <c r="N318" i="1"/>
  <c r="I318" i="1"/>
  <c r="R316" i="1"/>
  <c r="Q316" i="1"/>
  <c r="Q285" i="1" s="1"/>
  <c r="P316" i="1"/>
  <c r="P285" i="1" s="1"/>
  <c r="P318" i="1" s="1"/>
  <c r="M316" i="1"/>
  <c r="L316" i="1"/>
  <c r="L285" i="1" s="1"/>
  <c r="K316" i="1"/>
  <c r="K285" i="1" s="1"/>
  <c r="K318" i="1" s="1"/>
  <c r="G316" i="1"/>
  <c r="G285" i="1" s="1"/>
  <c r="H316" i="1"/>
  <c r="F316" i="1"/>
  <c r="F285" i="1" s="1"/>
  <c r="F318" i="1" s="1"/>
  <c r="R307" i="1"/>
  <c r="M307" i="1"/>
  <c r="R301" i="1"/>
  <c r="M301" i="1"/>
  <c r="H301" i="1"/>
  <c r="R288" i="1"/>
  <c r="R287" i="1" s="1"/>
  <c r="M288" i="1"/>
  <c r="M287" i="1" s="1"/>
  <c r="H288" i="1"/>
  <c r="H287" i="1" s="1"/>
  <c r="H282" i="1"/>
  <c r="R282" i="1"/>
  <c r="R279" i="1"/>
  <c r="M279" i="1"/>
  <c r="M278" i="1" s="1"/>
  <c r="H279" i="1"/>
  <c r="R276" i="1"/>
  <c r="M276" i="1"/>
  <c r="H276" i="1"/>
  <c r="R250" i="1"/>
  <c r="M250" i="1"/>
  <c r="H250" i="1"/>
  <c r="O253" i="1"/>
  <c r="O254" i="1"/>
  <c r="O255" i="1"/>
  <c r="O256" i="1"/>
  <c r="O257" i="1"/>
  <c r="O258" i="1"/>
  <c r="O259" i="1"/>
  <c r="O260" i="1"/>
  <c r="O261" i="1"/>
  <c r="O262" i="1"/>
  <c r="J253" i="1"/>
  <c r="J254" i="1"/>
  <c r="J255" i="1"/>
  <c r="J256" i="1"/>
  <c r="J257" i="1"/>
  <c r="J258" i="1"/>
  <c r="J259" i="1"/>
  <c r="J260" i="1"/>
  <c r="J261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R246" i="1"/>
  <c r="M246" i="1"/>
  <c r="H246" i="1"/>
  <c r="O241" i="1"/>
  <c r="J241" i="1"/>
  <c r="R240" i="1"/>
  <c r="M240" i="1"/>
  <c r="H240" i="1"/>
  <c r="E238" i="1"/>
  <c r="R237" i="1"/>
  <c r="M237" i="1"/>
  <c r="H237" i="1"/>
  <c r="R233" i="1"/>
  <c r="M233" i="1"/>
  <c r="H233" i="1"/>
  <c r="R228" i="1"/>
  <c r="M228" i="1"/>
  <c r="H228" i="1"/>
  <c r="R223" i="1"/>
  <c r="M223" i="1"/>
  <c r="H223" i="1"/>
  <c r="T41" i="1" l="1"/>
  <c r="R220" i="1"/>
  <c r="R219" i="1" s="1"/>
  <c r="M286" i="1"/>
  <c r="M285" i="1" s="1"/>
  <c r="R278" i="1"/>
  <c r="R286" i="1"/>
  <c r="R285" i="1" s="1"/>
  <c r="H286" i="1"/>
  <c r="H285" i="1" s="1"/>
  <c r="H278" i="1"/>
  <c r="T261" i="1"/>
  <c r="T257" i="1"/>
  <c r="T253" i="1"/>
  <c r="R249" i="1"/>
  <c r="R245" i="1" s="1"/>
  <c r="M249" i="1"/>
  <c r="M245" i="1" s="1"/>
  <c r="H249" i="1"/>
  <c r="H245" i="1" s="1"/>
  <c r="T258" i="1"/>
  <c r="T254" i="1"/>
  <c r="T259" i="1"/>
  <c r="T255" i="1"/>
  <c r="T260" i="1"/>
  <c r="T256" i="1"/>
  <c r="M220" i="1"/>
  <c r="M219" i="1" s="1"/>
  <c r="H220" i="1"/>
  <c r="H219" i="1" s="1"/>
  <c r="R214" i="1"/>
  <c r="Q214" i="1"/>
  <c r="M214" i="1"/>
  <c r="L214" i="1"/>
  <c r="G214" i="1"/>
  <c r="H214" i="1"/>
  <c r="O215" i="1"/>
  <c r="O216" i="1"/>
  <c r="O217" i="1"/>
  <c r="O218" i="1"/>
  <c r="J215" i="1"/>
  <c r="J216" i="1"/>
  <c r="J217" i="1"/>
  <c r="J218" i="1"/>
  <c r="E215" i="1"/>
  <c r="E216" i="1"/>
  <c r="E217" i="1"/>
  <c r="E218" i="1"/>
  <c r="R207" i="1"/>
  <c r="O207" i="1" s="1"/>
  <c r="M207" i="1"/>
  <c r="J207" i="1" s="1"/>
  <c r="H207" i="1"/>
  <c r="E207" i="1" s="1"/>
  <c r="E208" i="1"/>
  <c r="O213" i="1"/>
  <c r="O212" i="1"/>
  <c r="O211" i="1"/>
  <c r="O210" i="1"/>
  <c r="O209" i="1"/>
  <c r="O208" i="1"/>
  <c r="J213" i="1"/>
  <c r="J212" i="1"/>
  <c r="J211" i="1"/>
  <c r="J210" i="1"/>
  <c r="J209" i="1"/>
  <c r="J208" i="1"/>
  <c r="E202" i="1"/>
  <c r="E203" i="1"/>
  <c r="E204" i="1"/>
  <c r="E205" i="1"/>
  <c r="E209" i="1"/>
  <c r="E210" i="1"/>
  <c r="E211" i="1"/>
  <c r="E212" i="1"/>
  <c r="E213" i="1"/>
  <c r="R201" i="1"/>
  <c r="O201" i="1" s="1"/>
  <c r="M201" i="1"/>
  <c r="J201" i="1" s="1"/>
  <c r="H201" i="1"/>
  <c r="E201" i="1" s="1"/>
  <c r="R195" i="1"/>
  <c r="O195" i="1" s="1"/>
  <c r="M195" i="1"/>
  <c r="J195" i="1" s="1"/>
  <c r="H195" i="1"/>
  <c r="E195" i="1" s="1"/>
  <c r="R187" i="1"/>
  <c r="Q187" i="1"/>
  <c r="M187" i="1"/>
  <c r="L187" i="1"/>
  <c r="H187" i="1"/>
  <c r="G187" i="1"/>
  <c r="O193" i="1"/>
  <c r="O194" i="1"/>
  <c r="O196" i="1"/>
  <c r="O197" i="1"/>
  <c r="O198" i="1"/>
  <c r="O199" i="1"/>
  <c r="O202" i="1"/>
  <c r="O203" i="1"/>
  <c r="O204" i="1"/>
  <c r="O205" i="1"/>
  <c r="J193" i="1"/>
  <c r="J194" i="1"/>
  <c r="J196" i="1"/>
  <c r="J197" i="1"/>
  <c r="J198" i="1"/>
  <c r="J199" i="1"/>
  <c r="J202" i="1"/>
  <c r="J203" i="1"/>
  <c r="J204" i="1"/>
  <c r="J205" i="1"/>
  <c r="E193" i="1"/>
  <c r="E194" i="1"/>
  <c r="E196" i="1"/>
  <c r="E197" i="1"/>
  <c r="E198" i="1"/>
  <c r="E199" i="1"/>
  <c r="O188" i="1"/>
  <c r="O189" i="1"/>
  <c r="O190" i="1"/>
  <c r="O191" i="1"/>
  <c r="O192" i="1"/>
  <c r="J188" i="1"/>
  <c r="J189" i="1"/>
  <c r="J190" i="1"/>
  <c r="J191" i="1"/>
  <c r="J192" i="1"/>
  <c r="E188" i="1"/>
  <c r="E189" i="1"/>
  <c r="E190" i="1"/>
  <c r="E191" i="1"/>
  <c r="E192" i="1"/>
  <c r="H183" i="1"/>
  <c r="R183" i="1"/>
  <c r="M183" i="1"/>
  <c r="Q170" i="1"/>
  <c r="L170" i="1"/>
  <c r="G170" i="1"/>
  <c r="R170" i="1"/>
  <c r="M170" i="1"/>
  <c r="H170" i="1"/>
  <c r="E214" i="1" l="1"/>
  <c r="O214" i="1"/>
  <c r="J214" i="1"/>
  <c r="T216" i="1"/>
  <c r="T215" i="1"/>
  <c r="T217" i="1"/>
  <c r="Q169" i="1"/>
  <c r="Q168" i="1" s="1"/>
  <c r="T218" i="1"/>
  <c r="T211" i="1"/>
  <c r="R206" i="1"/>
  <c r="O206" i="1" s="1"/>
  <c r="T212" i="1"/>
  <c r="T208" i="1"/>
  <c r="H206" i="1"/>
  <c r="E206" i="1" s="1"/>
  <c r="M206" i="1"/>
  <c r="J206" i="1" s="1"/>
  <c r="R200" i="1"/>
  <c r="O200" i="1" s="1"/>
  <c r="T207" i="1"/>
  <c r="T209" i="1"/>
  <c r="T213" i="1"/>
  <c r="T210" i="1"/>
  <c r="M200" i="1"/>
  <c r="J200" i="1" s="1"/>
  <c r="H200" i="1"/>
  <c r="E200" i="1" s="1"/>
  <c r="R169" i="1"/>
  <c r="G169" i="1"/>
  <c r="G168" i="1" s="1"/>
  <c r="T188" i="1"/>
  <c r="L169" i="1"/>
  <c r="L168" i="1" s="1"/>
  <c r="T192" i="1"/>
  <c r="T203" i="1"/>
  <c r="T205" i="1"/>
  <c r="T201" i="1"/>
  <c r="T191" i="1"/>
  <c r="T202" i="1"/>
  <c r="T204" i="1"/>
  <c r="T196" i="1"/>
  <c r="H169" i="1"/>
  <c r="M169" i="1"/>
  <c r="T197" i="1"/>
  <c r="T194" i="1"/>
  <c r="J187" i="1"/>
  <c r="E187" i="1"/>
  <c r="O187" i="1"/>
  <c r="T190" i="1"/>
  <c r="T189" i="1"/>
  <c r="T193" i="1"/>
  <c r="T199" i="1"/>
  <c r="T198" i="1"/>
  <c r="T195" i="1"/>
  <c r="Q159" i="1"/>
  <c r="Q144" i="1" s="1"/>
  <c r="L159" i="1"/>
  <c r="L144" i="1" s="1"/>
  <c r="G159" i="1"/>
  <c r="G144" i="1" s="1"/>
  <c r="R166" i="1"/>
  <c r="O166" i="1" s="1"/>
  <c r="M166" i="1"/>
  <c r="H166" i="1"/>
  <c r="E166" i="1" s="1"/>
  <c r="O162" i="1"/>
  <c r="O163" i="1"/>
  <c r="O164" i="1"/>
  <c r="O165" i="1"/>
  <c r="J162" i="1"/>
  <c r="J163" i="1"/>
  <c r="J164" i="1"/>
  <c r="J165" i="1"/>
  <c r="E162" i="1"/>
  <c r="E163" i="1"/>
  <c r="E164" i="1"/>
  <c r="E165" i="1"/>
  <c r="R160" i="1"/>
  <c r="M160" i="1"/>
  <c r="H160" i="1"/>
  <c r="R146" i="1"/>
  <c r="R145" i="1" s="1"/>
  <c r="M146" i="1"/>
  <c r="M145" i="1" s="1"/>
  <c r="H146" i="1"/>
  <c r="H145" i="1" s="1"/>
  <c r="O147" i="1"/>
  <c r="O148" i="1"/>
  <c r="O149" i="1"/>
  <c r="O150" i="1"/>
  <c r="O151" i="1"/>
  <c r="O152" i="1"/>
  <c r="O153" i="1"/>
  <c r="O154" i="1"/>
  <c r="J147" i="1"/>
  <c r="J148" i="1"/>
  <c r="J149" i="1"/>
  <c r="J150" i="1"/>
  <c r="J151" i="1"/>
  <c r="J152" i="1"/>
  <c r="J153" i="1"/>
  <c r="J154" i="1"/>
  <c r="E147" i="1"/>
  <c r="E148" i="1"/>
  <c r="E149" i="1"/>
  <c r="E150" i="1"/>
  <c r="E151" i="1"/>
  <c r="E152" i="1"/>
  <c r="E153" i="1"/>
  <c r="E154" i="1"/>
  <c r="R141" i="1"/>
  <c r="M141" i="1"/>
  <c r="H141" i="1"/>
  <c r="R126" i="1"/>
  <c r="R125" i="1" s="1"/>
  <c r="M126" i="1"/>
  <c r="M125" i="1" s="1"/>
  <c r="H126" i="1"/>
  <c r="H125" i="1" s="1"/>
  <c r="R123" i="1"/>
  <c r="M123" i="1"/>
  <c r="H123" i="1"/>
  <c r="R108" i="1"/>
  <c r="R107" i="1" s="1"/>
  <c r="Q108" i="1"/>
  <c r="Q107" i="1" s="1"/>
  <c r="Q106" i="1" s="1"/>
  <c r="M108" i="1"/>
  <c r="M107" i="1" s="1"/>
  <c r="L108" i="1"/>
  <c r="H108" i="1"/>
  <c r="H107" i="1" s="1"/>
  <c r="G108" i="1"/>
  <c r="G107" i="1" s="1"/>
  <c r="G106" i="1" s="1"/>
  <c r="O121" i="1"/>
  <c r="O122" i="1"/>
  <c r="J121" i="1"/>
  <c r="J122" i="1"/>
  <c r="E121" i="1"/>
  <c r="E122" i="1"/>
  <c r="Q98" i="1"/>
  <c r="L98" i="1"/>
  <c r="G98" i="1"/>
  <c r="R98" i="1"/>
  <c r="M98" i="1"/>
  <c r="H98" i="1"/>
  <c r="R95" i="1"/>
  <c r="M95" i="1"/>
  <c r="H95" i="1"/>
  <c r="R93" i="1"/>
  <c r="M93" i="1"/>
  <c r="H93" i="1"/>
  <c r="R90" i="1"/>
  <c r="O90" i="1" s="1"/>
  <c r="M90" i="1"/>
  <c r="J90" i="1" s="1"/>
  <c r="H90" i="1"/>
  <c r="E90" i="1" s="1"/>
  <c r="R88" i="1"/>
  <c r="O88" i="1" s="1"/>
  <c r="M88" i="1"/>
  <c r="J88" i="1" s="1"/>
  <c r="H88" i="1"/>
  <c r="E88" i="1" s="1"/>
  <c r="R86" i="1"/>
  <c r="O86" i="1" s="1"/>
  <c r="M86" i="1"/>
  <c r="J86" i="1" s="1"/>
  <c r="H86" i="1"/>
  <c r="E86" i="1" s="1"/>
  <c r="O87" i="1"/>
  <c r="O89" i="1"/>
  <c r="O91" i="1"/>
  <c r="O92" i="1"/>
  <c r="J87" i="1"/>
  <c r="J89" i="1"/>
  <c r="J91" i="1"/>
  <c r="J92" i="1"/>
  <c r="E87" i="1"/>
  <c r="T87" i="1" s="1"/>
  <c r="E89" i="1"/>
  <c r="T89" i="1" s="1"/>
  <c r="E91" i="1"/>
  <c r="T91" i="1" s="1"/>
  <c r="E92" i="1"/>
  <c r="T92" i="1" s="1"/>
  <c r="E75" i="1"/>
  <c r="T75" i="1" s="1"/>
  <c r="E76" i="1"/>
  <c r="T76" i="1" s="1"/>
  <c r="E77" i="1"/>
  <c r="T77" i="1" s="1"/>
  <c r="E78" i="1"/>
  <c r="T78" i="1" s="1"/>
  <c r="E79" i="1"/>
  <c r="T79" i="1" s="1"/>
  <c r="E80" i="1"/>
  <c r="T80" i="1" s="1"/>
  <c r="E81" i="1"/>
  <c r="T81" i="1" s="1"/>
  <c r="E82" i="1"/>
  <c r="T82" i="1" s="1"/>
  <c r="E83" i="1"/>
  <c r="T83" i="1" s="1"/>
  <c r="E85" i="1"/>
  <c r="T85" i="1" s="1"/>
  <c r="J75" i="1"/>
  <c r="J76" i="1"/>
  <c r="J77" i="1"/>
  <c r="J78" i="1"/>
  <c r="J79" i="1"/>
  <c r="J80" i="1"/>
  <c r="J81" i="1"/>
  <c r="J82" i="1"/>
  <c r="J83" i="1"/>
  <c r="J85" i="1"/>
  <c r="O75" i="1"/>
  <c r="O76" i="1"/>
  <c r="O77" i="1"/>
  <c r="O78" i="1"/>
  <c r="O79" i="1"/>
  <c r="O80" i="1"/>
  <c r="O81" i="1"/>
  <c r="O82" i="1"/>
  <c r="O83" i="1"/>
  <c r="O85" i="1"/>
  <c r="R84" i="1"/>
  <c r="O84" i="1" s="1"/>
  <c r="J84" i="1"/>
  <c r="H84" i="1"/>
  <c r="E84" i="1" s="1"/>
  <c r="R74" i="1"/>
  <c r="M74" i="1"/>
  <c r="H74" i="1"/>
  <c r="R68" i="1"/>
  <c r="M68" i="1"/>
  <c r="H68" i="1"/>
  <c r="R64" i="1"/>
  <c r="M64" i="1"/>
  <c r="H64" i="1"/>
  <c r="R56" i="1"/>
  <c r="M56" i="1"/>
  <c r="H56" i="1"/>
  <c r="O50" i="1"/>
  <c r="O51" i="1"/>
  <c r="O52" i="1"/>
  <c r="O53" i="1"/>
  <c r="O54" i="1"/>
  <c r="J50" i="1"/>
  <c r="J51" i="1"/>
  <c r="J52" i="1"/>
  <c r="J53" i="1"/>
  <c r="J54" i="1"/>
  <c r="E50" i="1"/>
  <c r="T50" i="1" s="1"/>
  <c r="E51" i="1"/>
  <c r="T51" i="1" s="1"/>
  <c r="E52" i="1"/>
  <c r="T52" i="1" s="1"/>
  <c r="E53" i="1"/>
  <c r="T53" i="1" s="1"/>
  <c r="E54" i="1"/>
  <c r="T54" i="1" s="1"/>
  <c r="O49" i="1"/>
  <c r="J49" i="1"/>
  <c r="E49" i="1"/>
  <c r="R31" i="1"/>
  <c r="M31" i="1"/>
  <c r="H31" i="1"/>
  <c r="O22" i="1"/>
  <c r="O23" i="1"/>
  <c r="J22" i="1"/>
  <c r="J23" i="1"/>
  <c r="E22" i="1"/>
  <c r="E23" i="1"/>
  <c r="R21" i="1"/>
  <c r="R18" i="1" s="1"/>
  <c r="M21" i="1"/>
  <c r="M18" i="1" s="1"/>
  <c r="H21" i="1"/>
  <c r="H18" i="1" s="1"/>
  <c r="R13" i="1"/>
  <c r="M13" i="1"/>
  <c r="H13" i="1"/>
  <c r="R10" i="1"/>
  <c r="M10" i="1"/>
  <c r="H10" i="1"/>
  <c r="J108" i="1" l="1"/>
  <c r="H106" i="1"/>
  <c r="Q318" i="1"/>
  <c r="G318" i="1"/>
  <c r="T214" i="1"/>
  <c r="M159" i="1"/>
  <c r="M144" i="1" s="1"/>
  <c r="R168" i="1"/>
  <c r="M168" i="1"/>
  <c r="H168" i="1"/>
  <c r="H159" i="1"/>
  <c r="H144" i="1" s="1"/>
  <c r="J166" i="1"/>
  <c r="T162" i="1"/>
  <c r="T206" i="1"/>
  <c r="T200" i="1"/>
  <c r="T187" i="1"/>
  <c r="R159" i="1"/>
  <c r="R144" i="1" s="1"/>
  <c r="T165" i="1"/>
  <c r="T166" i="1"/>
  <c r="T164" i="1"/>
  <c r="T163" i="1"/>
  <c r="T153" i="1"/>
  <c r="T149" i="1"/>
  <c r="T152" i="1"/>
  <c r="T148" i="1"/>
  <c r="T151" i="1"/>
  <c r="T154" i="1"/>
  <c r="T150" i="1"/>
  <c r="T147" i="1"/>
  <c r="R106" i="1"/>
  <c r="O108" i="1"/>
  <c r="L107" i="1"/>
  <c r="L106" i="1" s="1"/>
  <c r="L318" i="1" s="1"/>
  <c r="M106" i="1"/>
  <c r="H16" i="1"/>
  <c r="T122" i="1"/>
  <c r="T121" i="1"/>
  <c r="H48" i="1"/>
  <c r="H47" i="1" s="1"/>
  <c r="H46" i="1" s="1"/>
  <c r="M48" i="1"/>
  <c r="M47" i="1" s="1"/>
  <c r="M46" i="1" s="1"/>
  <c r="R48" i="1"/>
  <c r="R47" i="1" s="1"/>
  <c r="R46" i="1" s="1"/>
  <c r="T90" i="1"/>
  <c r="T88" i="1"/>
  <c r="T86" i="1"/>
  <c r="T84" i="1"/>
  <c r="T49" i="1"/>
  <c r="M16" i="1"/>
  <c r="R16" i="1"/>
  <c r="M9" i="1"/>
  <c r="T22" i="1"/>
  <c r="T23" i="1"/>
  <c r="R9" i="1"/>
  <c r="H9" i="1"/>
  <c r="J293" i="1"/>
  <c r="O293" i="1"/>
  <c r="E293" i="1"/>
  <c r="E221" i="1"/>
  <c r="R318" i="1" l="1"/>
  <c r="H318" i="1"/>
  <c r="E318" i="1" s="1"/>
  <c r="M318" i="1"/>
  <c r="T293" i="1"/>
  <c r="J48" i="1"/>
  <c r="O10" i="1" l="1"/>
  <c r="J10" i="1"/>
  <c r="E10" i="1"/>
  <c r="O11" i="1"/>
  <c r="J11" i="1"/>
  <c r="E11" i="1"/>
  <c r="T11" i="1" l="1"/>
  <c r="T10" i="1"/>
  <c r="J312" i="1" l="1"/>
  <c r="O313" i="1"/>
  <c r="O314" i="1"/>
  <c r="O315" i="1"/>
  <c r="O316" i="1"/>
  <c r="O317" i="1"/>
  <c r="J313" i="1"/>
  <c r="J314" i="1"/>
  <c r="J315" i="1"/>
  <c r="J316" i="1"/>
  <c r="J317" i="1"/>
  <c r="E313" i="1"/>
  <c r="E314" i="1"/>
  <c r="E315" i="1"/>
  <c r="E316" i="1"/>
  <c r="E317" i="1"/>
  <c r="E312" i="1"/>
  <c r="O310" i="1"/>
  <c r="O311" i="1"/>
  <c r="J310" i="1"/>
  <c r="J311" i="1"/>
  <c r="E310" i="1"/>
  <c r="E311" i="1"/>
  <c r="T310" i="1" l="1"/>
  <c r="T316" i="1"/>
  <c r="T315" i="1"/>
  <c r="T314" i="1"/>
  <c r="T317" i="1"/>
  <c r="T313" i="1"/>
  <c r="T311" i="1"/>
  <c r="O292" i="1"/>
  <c r="J292" i="1"/>
  <c r="E292" i="1"/>
  <c r="O291" i="1"/>
  <c r="J291" i="1"/>
  <c r="E291" i="1"/>
  <c r="T292" i="1" l="1"/>
  <c r="T291" i="1"/>
  <c r="E74" i="1"/>
  <c r="T74" i="1" s="1"/>
  <c r="J74" i="1"/>
  <c r="O74" i="1"/>
  <c r="O58" i="1"/>
  <c r="J58" i="1"/>
  <c r="E58" i="1"/>
  <c r="T58" i="1" s="1"/>
  <c r="J243" i="1" l="1"/>
  <c r="J244" i="1"/>
  <c r="E243" i="1"/>
  <c r="E244" i="1"/>
  <c r="O229" i="1"/>
  <c r="J229" i="1"/>
  <c r="E229" i="1"/>
  <c r="E174" i="1"/>
  <c r="O186" i="1"/>
  <c r="J186" i="1"/>
  <c r="E186" i="1"/>
  <c r="O183" i="1"/>
  <c r="J183" i="1"/>
  <c r="E183" i="1"/>
  <c r="O312" i="1"/>
  <c r="O309" i="1"/>
  <c r="J309" i="1"/>
  <c r="E309" i="1"/>
  <c r="E289" i="1"/>
  <c r="E290" i="1"/>
  <c r="J289" i="1"/>
  <c r="J290" i="1"/>
  <c r="O289" i="1"/>
  <c r="O290" i="1"/>
  <c r="O143" i="1"/>
  <c r="J143" i="1"/>
  <c r="E143" i="1"/>
  <c r="T290" i="1" l="1"/>
  <c r="T289" i="1"/>
  <c r="T304" i="1"/>
  <c r="J184" i="1"/>
  <c r="T229" i="1"/>
  <c r="T183" i="1"/>
  <c r="T186" i="1"/>
  <c r="O184" i="1"/>
  <c r="T309" i="1"/>
  <c r="T312" i="1"/>
  <c r="T143" i="1"/>
  <c r="O102" i="1" l="1"/>
  <c r="J102" i="1"/>
  <c r="E102" i="1"/>
  <c r="O71" i="1"/>
  <c r="O72" i="1"/>
  <c r="O73" i="1"/>
  <c r="J71" i="1"/>
  <c r="J72" i="1"/>
  <c r="J73" i="1"/>
  <c r="E71" i="1"/>
  <c r="T71" i="1" s="1"/>
  <c r="E72" i="1"/>
  <c r="T72" i="1" s="1"/>
  <c r="E73" i="1"/>
  <c r="T73" i="1" s="1"/>
  <c r="O56" i="1"/>
  <c r="O57" i="1"/>
  <c r="J56" i="1"/>
  <c r="J57" i="1"/>
  <c r="E56" i="1"/>
  <c r="T56" i="1" s="1"/>
  <c r="E57" i="1"/>
  <c r="T57" i="1" s="1"/>
  <c r="J98" i="1" l="1"/>
  <c r="T102" i="1"/>
  <c r="O19" i="1"/>
  <c r="O20" i="1"/>
  <c r="O21" i="1"/>
  <c r="O24" i="1"/>
  <c r="O25" i="1"/>
  <c r="J226" i="1" l="1"/>
  <c r="E241" i="1" l="1"/>
  <c r="O185" i="1"/>
  <c r="J185" i="1"/>
  <c r="E185" i="1"/>
  <c r="E172" i="1" l="1"/>
  <c r="E126" i="1"/>
  <c r="E104" i="1" l="1"/>
  <c r="O307" i="1" l="1"/>
  <c r="J159" i="1"/>
  <c r="O161" i="1" l="1"/>
  <c r="O167" i="1"/>
  <c r="J161" i="1"/>
  <c r="J167" i="1"/>
  <c r="E161" i="1"/>
  <c r="E167" i="1"/>
  <c r="O156" i="1"/>
  <c r="O157" i="1"/>
  <c r="O158" i="1"/>
  <c r="J156" i="1"/>
  <c r="J157" i="1"/>
  <c r="J158" i="1"/>
  <c r="E156" i="1"/>
  <c r="E157" i="1"/>
  <c r="E158" i="1"/>
  <c r="J100" i="1"/>
  <c r="J145" i="1" l="1"/>
  <c r="T161" i="1"/>
  <c r="T157" i="1"/>
  <c r="T167" i="1"/>
  <c r="T156" i="1"/>
  <c r="E28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52" i="1"/>
  <c r="O251" i="1"/>
  <c r="J251" i="1"/>
  <c r="J252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E251" i="1"/>
  <c r="E252" i="1"/>
  <c r="E276" i="1"/>
  <c r="E277" i="1"/>
  <c r="J242" i="1"/>
  <c r="E242" i="1"/>
  <c r="E155" i="1"/>
  <c r="O117" i="1"/>
  <c r="J117" i="1"/>
  <c r="E117" i="1"/>
  <c r="O250" i="1" l="1"/>
  <c r="J249" i="1"/>
  <c r="T251" i="1"/>
  <c r="T263" i="1"/>
  <c r="T275" i="1"/>
  <c r="T262" i="1"/>
  <c r="T271" i="1"/>
  <c r="T268" i="1"/>
  <c r="T264" i="1"/>
  <c r="T272" i="1"/>
  <c r="T277" i="1"/>
  <c r="T276" i="1"/>
  <c r="T274" i="1"/>
  <c r="T273" i="1"/>
  <c r="T270" i="1"/>
  <c r="T269" i="1"/>
  <c r="T267" i="1"/>
  <c r="T266" i="1"/>
  <c r="T265" i="1"/>
  <c r="T252" i="1"/>
  <c r="T117" i="1"/>
  <c r="J307" i="1" l="1"/>
  <c r="T307" i="1"/>
  <c r="O223" i="1"/>
  <c r="J223" i="1"/>
  <c r="E223" i="1"/>
  <c r="O181" i="1"/>
  <c r="J181" i="1"/>
  <c r="E181" i="1"/>
  <c r="O182" i="1"/>
  <c r="J182" i="1"/>
  <c r="E182" i="1"/>
  <c r="T223" i="1" l="1"/>
  <c r="T182" i="1"/>
  <c r="J240" i="1"/>
  <c r="E184" i="1"/>
  <c r="T184" i="1" s="1"/>
  <c r="T185" i="1"/>
  <c r="T181" i="1"/>
  <c r="O95" i="1" l="1"/>
  <c r="O66" i="1" l="1"/>
  <c r="O67" i="1"/>
  <c r="O68" i="1"/>
  <c r="O69" i="1"/>
  <c r="O70" i="1"/>
  <c r="J66" i="1"/>
  <c r="J67" i="1"/>
  <c r="J68" i="1"/>
  <c r="J69" i="1"/>
  <c r="J70" i="1"/>
  <c r="O65" i="1"/>
  <c r="J65" i="1"/>
  <c r="E65" i="1"/>
  <c r="E66" i="1"/>
  <c r="T66" i="1" s="1"/>
  <c r="E67" i="1"/>
  <c r="T67" i="1" s="1"/>
  <c r="E68" i="1"/>
  <c r="T68" i="1" s="1"/>
  <c r="E69" i="1"/>
  <c r="T69" i="1" s="1"/>
  <c r="E70" i="1"/>
  <c r="T70" i="1" s="1"/>
  <c r="E230" i="1"/>
  <c r="E105" i="1"/>
  <c r="O298" i="1"/>
  <c r="J298" i="1"/>
  <c r="O294" i="1"/>
  <c r="E294" i="1"/>
  <c r="O288" i="1"/>
  <c r="J288" i="1"/>
  <c r="O308" i="1"/>
  <c r="O306" i="1"/>
  <c r="O305" i="1"/>
  <c r="O303" i="1"/>
  <c r="O302" i="1"/>
  <c r="O301" i="1"/>
  <c r="O300" i="1"/>
  <c r="O299" i="1"/>
  <c r="O297" i="1"/>
  <c r="O296" i="1"/>
  <c r="O295" i="1"/>
  <c r="O287" i="1"/>
  <c r="O286" i="1"/>
  <c r="J308" i="1"/>
  <c r="J306" i="1"/>
  <c r="J305" i="1"/>
  <c r="J303" i="1"/>
  <c r="J302" i="1"/>
  <c r="J301" i="1"/>
  <c r="J300" i="1"/>
  <c r="J299" i="1"/>
  <c r="J297" i="1"/>
  <c r="J296" i="1"/>
  <c r="J295" i="1"/>
  <c r="J287" i="1"/>
  <c r="J286" i="1"/>
  <c r="E287" i="1"/>
  <c r="E295" i="1"/>
  <c r="E296" i="1"/>
  <c r="E297" i="1"/>
  <c r="E299" i="1"/>
  <c r="E300" i="1"/>
  <c r="E301" i="1"/>
  <c r="E302" i="1"/>
  <c r="E303" i="1"/>
  <c r="E305" i="1"/>
  <c r="E306" i="1"/>
  <c r="E308" i="1"/>
  <c r="E286" i="1"/>
  <c r="O279" i="1"/>
  <c r="J279" i="1"/>
  <c r="E279" i="1"/>
  <c r="O282" i="1"/>
  <c r="J282" i="1"/>
  <c r="E282" i="1"/>
  <c r="O284" i="1"/>
  <c r="O283" i="1"/>
  <c r="J284" i="1"/>
  <c r="J283" i="1"/>
  <c r="E284" i="1"/>
  <c r="E283" i="1"/>
  <c r="O281" i="1"/>
  <c r="O280" i="1"/>
  <c r="J281" i="1"/>
  <c r="J280" i="1"/>
  <c r="E281" i="1"/>
  <c r="E280" i="1"/>
  <c r="O246" i="1"/>
  <c r="E246" i="1"/>
  <c r="O249" i="1"/>
  <c r="E249" i="1"/>
  <c r="J250" i="1"/>
  <c r="E250" i="1"/>
  <c r="O248" i="1"/>
  <c r="O247" i="1"/>
  <c r="J248" i="1"/>
  <c r="J247" i="1"/>
  <c r="E248" i="1"/>
  <c r="E247" i="1"/>
  <c r="O237" i="1"/>
  <c r="J237" i="1"/>
  <c r="E236" i="1"/>
  <c r="O239" i="1"/>
  <c r="O238" i="1"/>
  <c r="J239" i="1"/>
  <c r="J238" i="1"/>
  <c r="E239" i="1"/>
  <c r="O231" i="1"/>
  <c r="J232" i="1"/>
  <c r="E232" i="1"/>
  <c r="O235" i="1"/>
  <c r="O234" i="1"/>
  <c r="O233" i="1"/>
  <c r="J235" i="1"/>
  <c r="J234" i="1"/>
  <c r="J233" i="1"/>
  <c r="E234" i="1"/>
  <c r="E235" i="1"/>
  <c r="E233" i="1"/>
  <c r="O232" i="1"/>
  <c r="O221" i="1"/>
  <c r="J221" i="1"/>
  <c r="O230" i="1"/>
  <c r="O228" i="1"/>
  <c r="O227" i="1"/>
  <c r="O226" i="1"/>
  <c r="O225" i="1"/>
  <c r="O224" i="1"/>
  <c r="O222" i="1"/>
  <c r="J230" i="1"/>
  <c r="J228" i="1"/>
  <c r="J227" i="1"/>
  <c r="J225" i="1"/>
  <c r="J224" i="1"/>
  <c r="J222" i="1"/>
  <c r="E224" i="1"/>
  <c r="E225" i="1"/>
  <c r="E226" i="1"/>
  <c r="E227" i="1"/>
  <c r="E228" i="1"/>
  <c r="E222" i="1"/>
  <c r="O172" i="1"/>
  <c r="J172" i="1"/>
  <c r="O179" i="1"/>
  <c r="J179" i="1"/>
  <c r="E179" i="1"/>
  <c r="O180" i="1"/>
  <c r="J180" i="1"/>
  <c r="E180" i="1"/>
  <c r="J177" i="1"/>
  <c r="E177" i="1"/>
  <c r="O178" i="1"/>
  <c r="J178" i="1"/>
  <c r="E178" i="1"/>
  <c r="O175" i="1"/>
  <c r="O174" i="1"/>
  <c r="O173" i="1"/>
  <c r="J175" i="1"/>
  <c r="J174" i="1"/>
  <c r="J173" i="1"/>
  <c r="E175" i="1"/>
  <c r="E173" i="1"/>
  <c r="O169" i="1"/>
  <c r="J169" i="1"/>
  <c r="E169" i="1"/>
  <c r="O171" i="1"/>
  <c r="J171" i="1"/>
  <c r="E171" i="1"/>
  <c r="O120" i="1"/>
  <c r="O119" i="1"/>
  <c r="O118" i="1"/>
  <c r="O116" i="1"/>
  <c r="O115" i="1"/>
  <c r="O114" i="1"/>
  <c r="O113" i="1"/>
  <c r="O112" i="1"/>
  <c r="O111" i="1"/>
  <c r="O110" i="1"/>
  <c r="O109" i="1"/>
  <c r="J120" i="1"/>
  <c r="J119" i="1"/>
  <c r="J118" i="1"/>
  <c r="J116" i="1"/>
  <c r="J115" i="1"/>
  <c r="J114" i="1"/>
  <c r="J113" i="1"/>
  <c r="J112" i="1"/>
  <c r="J111" i="1"/>
  <c r="J110" i="1"/>
  <c r="J109" i="1"/>
  <c r="E109" i="1"/>
  <c r="E110" i="1"/>
  <c r="E111" i="1"/>
  <c r="E112" i="1"/>
  <c r="E113" i="1"/>
  <c r="E114" i="1"/>
  <c r="E115" i="1"/>
  <c r="E116" i="1"/>
  <c r="E118" i="1"/>
  <c r="E119" i="1"/>
  <c r="E120" i="1"/>
  <c r="O12" i="1"/>
  <c r="J12" i="1"/>
  <c r="O15" i="1"/>
  <c r="O14" i="1"/>
  <c r="O13" i="1"/>
  <c r="J15" i="1"/>
  <c r="J14" i="1"/>
  <c r="J13" i="1"/>
  <c r="J285" i="1" l="1"/>
  <c r="O177" i="1"/>
  <c r="O168" i="1"/>
  <c r="E298" i="1"/>
  <c r="T298" i="1" s="1"/>
  <c r="E285" i="1"/>
  <c r="J294" i="1"/>
  <c r="E168" i="1"/>
  <c r="J168" i="1"/>
  <c r="O170" i="1"/>
  <c r="E170" i="1"/>
  <c r="T65" i="1"/>
  <c r="J236" i="1"/>
  <c r="E231" i="1"/>
  <c r="T297" i="1"/>
  <c r="E237" i="1"/>
  <c r="T180" i="1"/>
  <c r="T174" i="1"/>
  <c r="J245" i="1"/>
  <c r="T281" i="1"/>
  <c r="E108" i="1"/>
  <c r="E278" i="1"/>
  <c r="T306" i="1"/>
  <c r="T301" i="1"/>
  <c r="T173" i="1"/>
  <c r="T280" i="1"/>
  <c r="T222" i="1"/>
  <c r="T296" i="1"/>
  <c r="T288" i="1"/>
  <c r="O236" i="1"/>
  <c r="O245" i="1"/>
  <c r="T286" i="1"/>
  <c r="T305" i="1"/>
  <c r="T303" i="1"/>
  <c r="T300" i="1"/>
  <c r="T302" i="1"/>
  <c r="T308" i="1"/>
  <c r="T226" i="1"/>
  <c r="J220" i="1"/>
  <c r="T250" i="1"/>
  <c r="O278" i="1"/>
  <c r="T287" i="1"/>
  <c r="T295" i="1"/>
  <c r="T299" i="1"/>
  <c r="J246" i="1"/>
  <c r="E245" i="1"/>
  <c r="J231" i="1"/>
  <c r="E220" i="1"/>
  <c r="J170" i="1"/>
  <c r="J278" i="1"/>
  <c r="T294" i="1"/>
  <c r="O285" i="1"/>
  <c r="E9" i="1" l="1"/>
  <c r="O220" i="1"/>
  <c r="E219" i="1"/>
  <c r="O145" i="1"/>
  <c r="T110" i="1"/>
  <c r="O96" i="1" l="1"/>
  <c r="E240" i="1" l="1"/>
  <c r="E159" i="1"/>
  <c r="O155" i="1"/>
  <c r="O160" i="1"/>
  <c r="J155" i="1"/>
  <c r="J160" i="1"/>
  <c r="E160" i="1"/>
  <c r="O146" i="1"/>
  <c r="J146" i="1"/>
  <c r="E146" i="1"/>
  <c r="T146" i="1" l="1"/>
  <c r="T155" i="1"/>
  <c r="J142" i="1"/>
  <c r="E141" i="1"/>
  <c r="O126" i="1"/>
  <c r="J125" i="1"/>
  <c r="E125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2" i="1"/>
  <c r="E123" i="1"/>
  <c r="O123" i="1"/>
  <c r="J123" i="1"/>
  <c r="O124" i="1"/>
  <c r="E124" i="1"/>
  <c r="O105" i="1"/>
  <c r="O104" i="1"/>
  <c r="O101" i="1"/>
  <c r="O100" i="1"/>
  <c r="O99" i="1"/>
  <c r="J105" i="1"/>
  <c r="J104" i="1"/>
  <c r="J101" i="1"/>
  <c r="J99" i="1"/>
  <c r="E100" i="1"/>
  <c r="E101" i="1"/>
  <c r="E99" i="1"/>
  <c r="J96" i="1"/>
  <c r="J95" i="1"/>
  <c r="E95" i="1"/>
  <c r="O55" i="1"/>
  <c r="O97" i="1"/>
  <c r="J55" i="1"/>
  <c r="J60" i="1"/>
  <c r="J61" i="1"/>
  <c r="J62" i="1"/>
  <c r="J63" i="1"/>
  <c r="J64" i="1"/>
  <c r="J97" i="1"/>
  <c r="E55" i="1"/>
  <c r="E60" i="1"/>
  <c r="E61" i="1"/>
  <c r="E62" i="1"/>
  <c r="E63" i="1"/>
  <c r="E64" i="1"/>
  <c r="E94" i="1"/>
  <c r="E96" i="1"/>
  <c r="T96" i="1" s="1"/>
  <c r="E97" i="1"/>
  <c r="J31" i="1"/>
  <c r="E31" i="1"/>
  <c r="J17" i="1"/>
  <c r="E17" i="1"/>
  <c r="J19" i="1"/>
  <c r="J20" i="1"/>
  <c r="J21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E19" i="1"/>
  <c r="E20" i="1"/>
  <c r="E21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2" i="1"/>
  <c r="E43" i="1"/>
  <c r="E44" i="1"/>
  <c r="E45" i="1"/>
  <c r="O17" i="1"/>
  <c r="O98" i="1" l="1"/>
  <c r="E107" i="1"/>
  <c r="E106" i="1"/>
  <c r="E93" i="1"/>
  <c r="E46" i="1"/>
  <c r="E59" i="1"/>
  <c r="T124" i="1"/>
  <c r="T97" i="1"/>
  <c r="E48" i="1"/>
  <c r="J16" i="1"/>
  <c r="E18" i="1"/>
  <c r="E145" i="1"/>
  <c r="E144" i="1"/>
  <c r="J106" i="1"/>
  <c r="J126" i="1"/>
  <c r="O125" i="1"/>
  <c r="J107" i="1"/>
  <c r="E98" i="1"/>
  <c r="O103" i="1"/>
  <c r="J103" i="1"/>
  <c r="E103" i="1"/>
  <c r="J18" i="1"/>
  <c r="E13" i="1"/>
  <c r="E14" i="1"/>
  <c r="E15" i="1"/>
  <c r="T285" i="1"/>
  <c r="E16" i="1" l="1"/>
  <c r="J9" i="1"/>
  <c r="O9" i="1"/>
  <c r="E47" i="1"/>
  <c r="E12" i="1"/>
  <c r="T279" i="1"/>
  <c r="T278" i="1"/>
  <c r="T247" i="1"/>
  <c r="T248" i="1"/>
  <c r="T249" i="1"/>
  <c r="T246" i="1"/>
  <c r="T245" i="1"/>
  <c r="T220" i="1"/>
  <c r="T221" i="1"/>
  <c r="T224" i="1"/>
  <c r="T225" i="1"/>
  <c r="T227" i="1"/>
  <c r="T228" i="1"/>
  <c r="T230" i="1"/>
  <c r="T231" i="1"/>
  <c r="T232" i="1"/>
  <c r="T233" i="1"/>
  <c r="T234" i="1"/>
  <c r="T235" i="1"/>
  <c r="T236" i="1"/>
  <c r="T237" i="1"/>
  <c r="T238" i="1"/>
  <c r="T239" i="1"/>
  <c r="T170" i="1"/>
  <c r="T171" i="1"/>
  <c r="T172" i="1"/>
  <c r="T175" i="1"/>
  <c r="T177" i="1"/>
  <c r="T178" i="1"/>
  <c r="T179" i="1"/>
  <c r="T169" i="1"/>
  <c r="T168" i="1"/>
  <c r="J144" i="1"/>
  <c r="T160" i="1"/>
  <c r="J219" i="1" l="1"/>
  <c r="O159" i="1"/>
  <c r="T159" i="1" s="1"/>
  <c r="T109" i="1"/>
  <c r="T111" i="1"/>
  <c r="T112" i="1"/>
  <c r="T113" i="1"/>
  <c r="T114" i="1"/>
  <c r="T115" i="1"/>
  <c r="T116" i="1"/>
  <c r="T118" i="1"/>
  <c r="T119" i="1"/>
  <c r="T120" i="1"/>
  <c r="T123" i="1"/>
  <c r="T125" i="1"/>
  <c r="T126" i="1"/>
  <c r="T99" i="1"/>
  <c r="T100" i="1"/>
  <c r="T101" i="1"/>
  <c r="T104" i="1"/>
  <c r="T103" i="1"/>
  <c r="T98" i="1"/>
  <c r="O61" i="1"/>
  <c r="O62" i="1"/>
  <c r="O63" i="1"/>
  <c r="O64" i="1"/>
  <c r="T55" i="1"/>
  <c r="O33" i="1"/>
  <c r="T33" i="1" s="1"/>
  <c r="O34" i="1"/>
  <c r="T34" i="1" s="1"/>
  <c r="O35" i="1"/>
  <c r="T35" i="1" s="1"/>
  <c r="O36" i="1"/>
  <c r="T36" i="1" s="1"/>
  <c r="O37" i="1"/>
  <c r="T37" i="1" s="1"/>
  <c r="O38" i="1"/>
  <c r="T38" i="1" s="1"/>
  <c r="O39" i="1"/>
  <c r="T39" i="1" s="1"/>
  <c r="O40" i="1"/>
  <c r="T40" i="1" s="1"/>
  <c r="O42" i="1"/>
  <c r="T42" i="1" s="1"/>
  <c r="O43" i="1"/>
  <c r="T43" i="1" s="1"/>
  <c r="O44" i="1"/>
  <c r="T44" i="1" s="1"/>
  <c r="O45" i="1"/>
  <c r="T45" i="1" s="1"/>
  <c r="T21" i="1"/>
  <c r="T24" i="1"/>
  <c r="T25" i="1"/>
  <c r="O26" i="1"/>
  <c r="T26" i="1" s="1"/>
  <c r="O27" i="1"/>
  <c r="T27" i="1" s="1"/>
  <c r="O28" i="1"/>
  <c r="T28" i="1" s="1"/>
  <c r="O29" i="1"/>
  <c r="T29" i="1" s="1"/>
  <c r="O30" i="1"/>
  <c r="T30" i="1" s="1"/>
  <c r="T17" i="1"/>
  <c r="T9" i="1"/>
  <c r="O106" i="1" l="1"/>
  <c r="T106" i="1" s="1"/>
  <c r="O107" i="1"/>
  <c r="T107" i="1" s="1"/>
  <c r="O60" i="1"/>
  <c r="J59" i="1"/>
  <c r="J47" i="1"/>
  <c r="O32" i="1"/>
  <c r="T32" i="1" s="1"/>
  <c r="O31" i="1"/>
  <c r="T31" i="1" s="1"/>
  <c r="T108" i="1"/>
  <c r="T61" i="1"/>
  <c r="T62" i="1"/>
  <c r="T95" i="1"/>
  <c r="T105" i="1"/>
  <c r="T64" i="1"/>
  <c r="T60" i="1"/>
  <c r="T63" i="1"/>
  <c r="T14" i="1"/>
  <c r="T20" i="1"/>
  <c r="T15" i="1"/>
  <c r="T13" i="1"/>
  <c r="T19" i="1"/>
  <c r="O59" i="1" l="1"/>
  <c r="T59" i="1"/>
  <c r="O48" i="1"/>
  <c r="O18" i="1"/>
  <c r="T18" i="1"/>
  <c r="T48" i="1"/>
  <c r="T47" i="1" l="1"/>
  <c r="O47" i="1"/>
  <c r="O16" i="1"/>
  <c r="T16" i="1"/>
  <c r="J94" i="1"/>
  <c r="J93" i="1"/>
  <c r="J318" i="1" l="1"/>
  <c r="J46" i="1"/>
  <c r="O94" i="1"/>
  <c r="T94" i="1"/>
  <c r="O93" i="1"/>
  <c r="T93" i="1"/>
  <c r="O46" i="1" l="1"/>
  <c r="J124" i="1"/>
  <c r="J140" i="1"/>
  <c r="J137" i="1"/>
  <c r="J128" i="1"/>
  <c r="J139" i="1"/>
  <c r="J136" i="1"/>
  <c r="J138" i="1"/>
  <c r="J130" i="1"/>
  <c r="J127" i="1"/>
  <c r="J133" i="1"/>
  <c r="J141" i="1"/>
  <c r="J129" i="1"/>
  <c r="J131" i="1"/>
  <c r="J132" i="1"/>
  <c r="J134" i="1"/>
  <c r="J135" i="1"/>
  <c r="O127" i="1"/>
  <c r="T127" i="1" s="1"/>
  <c r="O128" i="1"/>
  <c r="T128" i="1" s="1"/>
  <c r="O129" i="1"/>
  <c r="T129" i="1" s="1"/>
  <c r="O130" i="1"/>
  <c r="T130" i="1" s="1"/>
  <c r="O131" i="1"/>
  <c r="T131" i="1" s="1"/>
  <c r="O132" i="1"/>
  <c r="T132" i="1" s="1"/>
  <c r="O133" i="1"/>
  <c r="T133" i="1" s="1"/>
  <c r="O134" i="1"/>
  <c r="T134" i="1" s="1"/>
  <c r="O135" i="1"/>
  <c r="T135" i="1" s="1"/>
  <c r="O136" i="1"/>
  <c r="T136" i="1" s="1"/>
  <c r="O137" i="1"/>
  <c r="T137" i="1" s="1"/>
  <c r="O138" i="1"/>
  <c r="T138" i="1" s="1"/>
  <c r="O139" i="1"/>
  <c r="T139" i="1" s="1"/>
  <c r="O140" i="1"/>
  <c r="T140" i="1" s="1"/>
  <c r="O142" i="1"/>
  <c r="T142" i="1" s="1"/>
  <c r="O141" i="1"/>
  <c r="T141" i="1" s="1"/>
  <c r="T145" i="1"/>
  <c r="T46" i="1" l="1"/>
  <c r="O144" i="1"/>
  <c r="O242" i="1"/>
  <c r="T242" i="1" s="1"/>
  <c r="O243" i="1"/>
  <c r="T243" i="1" s="1"/>
  <c r="O244" i="1"/>
  <c r="T244" i="1" s="1"/>
  <c r="T144" i="1" l="1"/>
  <c r="T241" i="1"/>
  <c r="O240" i="1" l="1"/>
  <c r="T240" i="1" s="1"/>
  <c r="O219" i="1" l="1"/>
  <c r="T219" i="1" s="1"/>
  <c r="O318" i="1" l="1"/>
  <c r="T318" i="1" s="1"/>
</calcChain>
</file>

<file path=xl/sharedStrings.xml><?xml version="1.0" encoding="utf-8"?>
<sst xmlns="http://schemas.openxmlformats.org/spreadsheetml/2006/main" count="875" uniqueCount="744">
  <si>
    <t>№ п/п</t>
  </si>
  <si>
    <t xml:space="preserve">Наименования подпрограммы, мероприятия </t>
  </si>
  <si>
    <t xml:space="preserve">Участник </t>
  </si>
  <si>
    <t>Плановый объем финансирования</t>
  </si>
  <si>
    <t>(тыс. руб.)</t>
  </si>
  <si>
    <t>Федеральный бюджет</t>
  </si>
  <si>
    <t>областной бюджет Ленинградской области</t>
  </si>
  <si>
    <t>прочие источники</t>
  </si>
  <si>
    <t>федеральный бюджет</t>
  </si>
  <si>
    <t>Всего</t>
  </si>
  <si>
    <t xml:space="preserve"> 2.1</t>
  </si>
  <si>
    <t xml:space="preserve">Отчет о реализации муниципальных программ </t>
  </si>
  <si>
    <t xml:space="preserve"> 3.1</t>
  </si>
  <si>
    <t xml:space="preserve"> 3.2</t>
  </si>
  <si>
    <t xml:space="preserve"> 4.1</t>
  </si>
  <si>
    <t xml:space="preserve"> 4.2</t>
  </si>
  <si>
    <t xml:space="preserve"> 5.1</t>
  </si>
  <si>
    <t xml:space="preserve"> 5.2</t>
  </si>
  <si>
    <t xml:space="preserve"> 5.3</t>
  </si>
  <si>
    <t xml:space="preserve"> 5.4</t>
  </si>
  <si>
    <t xml:space="preserve"> 6.1</t>
  </si>
  <si>
    <t xml:space="preserve"> 6.2</t>
  </si>
  <si>
    <t xml:space="preserve"> 8.1</t>
  </si>
  <si>
    <t xml:space="preserve"> 10.1</t>
  </si>
  <si>
    <t>Итого</t>
  </si>
  <si>
    <t>муниципального образования Киришское городское поселение Киришского муниципального района Ленинградской области</t>
  </si>
  <si>
    <t>Муниципальная программа «Стимулирование экономической активности муниципального образования Киришское городское поселение Киришского муниципального района Ленинградской области»</t>
  </si>
  <si>
    <t>Муниципальная программа «Социальная поддержка отдельных категорий граждан в муниципальном образовании Киришское городское поселение Киришского муниципального района Ленинградской области»</t>
  </si>
  <si>
    <t xml:space="preserve"> 2.2</t>
  </si>
  <si>
    <t xml:space="preserve"> 2.3</t>
  </si>
  <si>
    <t>Муниципальная программа «Безопасность муниципального образования Киришское городское поселение Киришского муниципального района Ленинградской области»</t>
  </si>
  <si>
    <t xml:space="preserve"> 3.3</t>
  </si>
  <si>
    <t>Муниципальная программа «Обеспечение качественным жильем граждан на территории муниципального образования Киришское городское поселение Киришского муниципального района Ленинградской области»</t>
  </si>
  <si>
    <t>Обеспечение капитального ремонта муниципального жилого фонда за счет взносов собственника муниципального жилого фонда</t>
  </si>
  <si>
    <t xml:space="preserve"> 4.3</t>
  </si>
  <si>
    <t xml:space="preserve"> 4.4</t>
  </si>
  <si>
    <t>Муниципальная программа «Развитие автомобильных дорог муниципального образования Киришское городское поселение Киришского муниципального района Ленинградской области»</t>
  </si>
  <si>
    <t>Подпрограмма "Поддержание существующей сети автомобильных дорог общего пользования муниципального образования Киришское городское поселение Киришского муниципального района Ленинградской области"</t>
  </si>
  <si>
    <t>Подпрограмма "Содержание и управление дорожным хозяйством муниципального образования Киришское городское поселение Киришского муниципального района Ленинградской области"</t>
  </si>
  <si>
    <t>Подпрограмма "Ремонт проездов и подходов к подъездам многоквартирных жилых домов, расположенных на территории муниципального образования Киришское городское поселение Киришского муниципального района Ленинградской области"</t>
  </si>
  <si>
    <t>Подпрограмма "Развитие сети автомобильных дорог общего пользования муниципального образования Киришское городское поселение Киришского муниципального района Ленинградской области"</t>
  </si>
  <si>
    <t>Муниципальная программа «Обеспечение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 Киришское городское поселение Киришского муниципального района Ленинградской области»</t>
  </si>
  <si>
    <t>Муниципальная программа «Устойчивое общественное развитие в муниципальном образовании Киришское городское поселение Киришского муниципального района Ленинградской области»</t>
  </si>
  <si>
    <t xml:space="preserve"> 7.1</t>
  </si>
  <si>
    <t>Муниципальная программа «Развитие физической культуры и спорта в муниципальном образовании Киришское городское поселение Киришского муниципального района Ленинградской области»</t>
  </si>
  <si>
    <t>Муниципальная программа «Развитие культуры в муниципальном образовании Киришское городское поселение Киришского муниципального района Ленинградской области»</t>
  </si>
  <si>
    <t xml:space="preserve"> 9.1</t>
  </si>
  <si>
    <t xml:space="preserve"> 9.2</t>
  </si>
  <si>
    <t>Муниципальная программа «Управление муниципальными финансами и муниципальным долгом муниципального образования Киришское городское поселение Киришского муниципального района Ленинградской области»</t>
  </si>
  <si>
    <t>Муниципальная программа "Благоустройство муниципального образования Киришское городское поселение Киришского муниципального района Ленинградской области"</t>
  </si>
  <si>
    <t>Материальная помощь  при рождении ребенка</t>
  </si>
  <si>
    <t>Летнее оздоровление детей и подростков, находящихся в трудной жизненной ситуации</t>
  </si>
  <si>
    <t>Материальная помощь на питание детей в возрасте до 2-х  лет</t>
  </si>
  <si>
    <t>Материальная помощь семьям с детьми, оказавшимся в трудной жизненной ситуации.</t>
  </si>
  <si>
    <t>Материальная помощь семьям с детьми-инвалидами</t>
  </si>
  <si>
    <t>Материальная помощь семьям с детьми-инвалидами, находящимся на постельном режиме</t>
  </si>
  <si>
    <t>Материальная помощь семьям          с детьми-инвалидами с 3 степенью ограничения здоровья, не посещающих дошкольные и общеобразовательные организации</t>
  </si>
  <si>
    <t>Материальная помощь  многодетным семьям</t>
  </si>
  <si>
    <t>Оплата транспортных услуг по доставке (в черте города) детей-инвалидов</t>
  </si>
  <si>
    <t>Материальная помощь гражданам, достигшим возраста  90 лет</t>
  </si>
  <si>
    <t>Материальная помощь гражданам, оказавшимся в трудной жизненной ситуации</t>
  </si>
  <si>
    <t>Материальная помощь  на лечение гражданам</t>
  </si>
  <si>
    <t>Материальная помощь на оплату части транспортных расходов инвалидам, получающим процедуру гемодиализа</t>
  </si>
  <si>
    <t>Материальная помощь на  адаптацию (перепланировку) жилых помещений и установку пандусов в подъездах многоквартирных жилых домов</t>
  </si>
  <si>
    <t>Материальная помощь на оплату части расходов, за жилищно-коммунальные услуги  одному из родителей, или каждому из  родителей в равных долях в случае  раздельного проживания, потерявших сыновей (дочерей)  в период боевых действий в Афганистане и  Чеченской Республике</t>
  </si>
  <si>
    <t>Льготное зубопротезирование
 отдельных категорий граждан</t>
  </si>
  <si>
    <t>2.3.1</t>
  </si>
  <si>
    <t>2.3.2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</si>
  <si>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</si>
  <si>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</si>
  <si>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</si>
  <si>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</si>
  <si>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</si>
  <si>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</si>
  <si>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</si>
  <si>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</si>
  <si>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2.3.13</t>
  </si>
  <si>
    <t>2.3.14</t>
  </si>
  <si>
    <t xml:space="preserve"> 3.1.1</t>
  </si>
  <si>
    <t>3.1.1.1</t>
  </si>
  <si>
    <t>3.1.1.2</t>
  </si>
  <si>
    <t>3.1.2</t>
  </si>
  <si>
    <t xml:space="preserve"> 3.2.1</t>
  </si>
  <si>
    <t xml:space="preserve"> 3.3.1</t>
  </si>
  <si>
    <t xml:space="preserve"> 3.3.2</t>
  </si>
  <si>
    <t>Бюджет Киришского городского поселения</t>
  </si>
  <si>
    <t>Ремонт дорожного покрытия</t>
  </si>
  <si>
    <t>5.1.1</t>
  </si>
  <si>
    <t>5.1.1.1</t>
  </si>
  <si>
    <t>5.1.1.2</t>
  </si>
  <si>
    <t>5.1.1.3</t>
  </si>
  <si>
    <t>5.1.1.4</t>
  </si>
  <si>
    <t>5.1.1.5</t>
  </si>
  <si>
    <t>5.1.1.6</t>
  </si>
  <si>
    <t>5.1.1.7</t>
  </si>
  <si>
    <t>5.1.1.9</t>
  </si>
  <si>
    <t>5.1.1.10</t>
  </si>
  <si>
    <t>5.1.1.11</t>
  </si>
  <si>
    <t>5.1.1.12</t>
  </si>
  <si>
    <t>Ремонт тротуаров</t>
  </si>
  <si>
    <t>Устройство выравнивающего слоя</t>
  </si>
  <si>
    <t>Экспертные мероприятия по проверке качества выполненных работ по ремонту дорожного покрытия</t>
  </si>
  <si>
    <t>5.2.1</t>
  </si>
  <si>
    <t>Содержание дорог</t>
  </si>
  <si>
    <t>5.3.1</t>
  </si>
  <si>
    <t>Ремонт проездов и подходов к подъездам многоквартирных жилых домов</t>
  </si>
  <si>
    <t xml:space="preserve">Выравнивающий слой </t>
  </si>
  <si>
    <t>5.3.1.1</t>
  </si>
  <si>
    <t>5.3.1.2</t>
  </si>
  <si>
    <t>5.3.1.3</t>
  </si>
  <si>
    <t>5.3.1.4</t>
  </si>
  <si>
    <t>5.3.1.5</t>
  </si>
  <si>
    <t>5.3.1.6</t>
  </si>
  <si>
    <t>5.3.1.7</t>
  </si>
  <si>
    <t>5.3.1.8</t>
  </si>
  <si>
    <t>5.3.1.9</t>
  </si>
  <si>
    <t>5.3.1.10</t>
  </si>
  <si>
    <t>5.3.1.11</t>
  </si>
  <si>
    <t>5.3.1.12</t>
  </si>
  <si>
    <t>5.3.1.13</t>
  </si>
  <si>
    <t>5.3.1.14</t>
  </si>
  <si>
    <t>5.4.1</t>
  </si>
  <si>
    <t>Подпрограмма "Энергосбережение и повышение энергетической эффективности на территории муниципального образования Киришское городское поселение Киришского муниципального района Ленинградской области"</t>
  </si>
  <si>
    <t>6.1.1</t>
  </si>
  <si>
    <t>6.1.2</t>
  </si>
  <si>
    <t>Реконструкция сетей уличного освещения</t>
  </si>
  <si>
    <t>6.1.3</t>
  </si>
  <si>
    <t>Содержание и текущий ремонт объектов уличного освещения</t>
  </si>
  <si>
    <t>Газоснабжение мемориала «Памяти павших»</t>
  </si>
  <si>
    <t>6.1.4</t>
  </si>
  <si>
    <t>6.1.5</t>
  </si>
  <si>
    <t>6.1.6</t>
  </si>
  <si>
    <t>6.1.7</t>
  </si>
  <si>
    <t>6.1.8</t>
  </si>
  <si>
    <t>6.1.9</t>
  </si>
  <si>
    <t>Модернизация водопровода</t>
  </si>
  <si>
    <t>Содержание и текущий ремонт сети ливневой канализации</t>
  </si>
  <si>
    <t>6.2.1</t>
  </si>
  <si>
    <t>6.2.2</t>
  </si>
  <si>
    <t>6.2.3</t>
  </si>
  <si>
    <t>6.2.4</t>
  </si>
  <si>
    <t>-</t>
  </si>
  <si>
    <t>7.3.1</t>
  </si>
  <si>
    <t>7.4.1</t>
  </si>
  <si>
    <t>8.1.1</t>
  </si>
  <si>
    <t>Создание условий для занятий физической культурой и спортом</t>
  </si>
  <si>
    <t>Организация занятий физической культурой и спортом и проведение официальных физкультурно-оздоровительных и спортивных мероприятий на спортивных объектах учреждения</t>
  </si>
  <si>
    <t>Приобретение спортивного оборудования, инвентаря, спортивной одежды и обуви, конной амуниции, упряжи и других спортивных товаров</t>
  </si>
  <si>
    <t>Приобретение наградной атрибутики</t>
  </si>
  <si>
    <t>Пропаганда физической культуры, спорта и здорового образа жизни</t>
  </si>
  <si>
    <t>Доставка спортсменов, участников к месту проведения официальных физкультурных и спортивных мероприятий</t>
  </si>
  <si>
    <t>8.2.1</t>
  </si>
  <si>
    <t>МУ «Спорт и молодость»</t>
  </si>
  <si>
    <t>Проведение на территории муниципального образования официальных межрегиональных, всероссийских и международных спортивных соревнований</t>
  </si>
  <si>
    <t>8.3.1</t>
  </si>
  <si>
    <t>Развитие спортивной инфраструктуры</t>
  </si>
  <si>
    <t>8.4.1</t>
  </si>
  <si>
    <t>8.4.2</t>
  </si>
  <si>
    <t>Организация и проведение фестивалей, выставок, смотров, конкурсов и информационно-просветительских мероприятий</t>
  </si>
  <si>
    <t>9.1.1</t>
  </si>
  <si>
    <t>9.1.2</t>
  </si>
  <si>
    <t>МАУ «МДЦ «Восход»</t>
  </si>
  <si>
    <t>9.2.1</t>
  </si>
  <si>
    <t>9.2.2</t>
  </si>
  <si>
    <t>10.1.1</t>
  </si>
  <si>
    <t>10.1.2</t>
  </si>
  <si>
    <t>10.2</t>
  </si>
  <si>
    <t>10.2.1</t>
  </si>
  <si>
    <t>10.2.2</t>
  </si>
  <si>
    <t>Содержание благоустроенных городских территорий</t>
  </si>
  <si>
    <t>Установка скамеек и урн</t>
  </si>
  <si>
    <t>Установка ограждений (кнопок, столбов)</t>
  </si>
  <si>
    <t>Монтаж (демонтаж) праздничных конструкций (консолей)</t>
  </si>
  <si>
    <t>Содержание городского пляжа</t>
  </si>
  <si>
    <t>11.1</t>
  </si>
  <si>
    <t>Показатель (индикатор)</t>
  </si>
  <si>
    <t>Единица измерения</t>
  </si>
  <si>
    <t>Значения показателей муниципальной программы</t>
  </si>
  <si>
    <t>Обоснование отклонений значений показателя (индикатора)</t>
  </si>
  <si>
    <t>Год предшествующий отчетному</t>
  </si>
  <si>
    <t>отчетный год</t>
  </si>
  <si>
    <t>план</t>
  </si>
  <si>
    <t>факт</t>
  </si>
  <si>
    <t>Рост количества субъектов целевой группы малого и среднего предпринимательства, которым на безвозмездной основе предоставлена информационная, консультационная и  образовательная  поддержка</t>
  </si>
  <si>
    <t>Количество субъектов малого и среднего предпринимательства, которым  оказана финансовая поддержка в форме выдачи займа микрофинансовой организацией</t>
  </si>
  <si>
    <t xml:space="preserve">Количество субъектов малого и среднего предпринимательства, получивших имущественную поддержку </t>
  </si>
  <si>
    <t xml:space="preserve">Рост количества субъектов малого  и среднего предпринимательства в расчете на 10 тысяч человек населения муниципального образования Киришское городское поселение Киришского муниципального района Ленинградской области  </t>
  </si>
  <si>
    <t xml:space="preserve">Рост оборота (выручки) малых  и средних предприятий от реализации товаров (работ, услуг) </t>
  </si>
  <si>
    <t xml:space="preserve">Рост оборота розничной торговли </t>
  </si>
  <si>
    <t>ед.</t>
  </si>
  <si>
    <t>%</t>
  </si>
  <si>
    <t>на заявительной основе</t>
  </si>
  <si>
    <t>Доля граждан, имеющих право и получивших меры социальной поддержки в общем числе граждан, обратившихся и имеющих право за получением мер социальной поддержки отсутствие жалоб  на предоставление услуг по  социальной поддержке</t>
  </si>
  <si>
    <t>Оздоровление детей и подростков, находящихся в трудной жизненной ситуации</t>
  </si>
  <si>
    <t>Отсутствие отклонений в движении общественного автомобильного транспорта по муниципальным маршрутам  от установленного расписания</t>
  </si>
  <si>
    <t>Отсутствие жалоб на услуги  общественного  автомобильного транспорта, осуществляющих перевозку отдельных категорий граждан</t>
  </si>
  <si>
    <t>Отсутствие жалоб населения на услуги общественных бань</t>
  </si>
  <si>
    <t>Число приобретенных единых социальных проездных билетов пенсионерами, имеющих право льготного проезда в размере 50 % стоимости единого социального проездного билета</t>
  </si>
  <si>
    <t>чел.</t>
  </si>
  <si>
    <t>Снижение количества преступлений, совершенных на улицах</t>
  </si>
  <si>
    <t>Выполнение плана по количеству оказанных услуг в области предупреждения чрезвычайных ситуаций, развития гражданской обороны, защиты населения и территорий от чрезвычайных ситуаций природного и техногенного характера, обеспечения безопасности людей на водных объектах</t>
  </si>
  <si>
    <t>Доля охвата территории муниципального образования Киришское городское поселение Киришского муниципального района Ленинградской области системой оповещения и информирования</t>
  </si>
  <si>
    <t>Количество семей улучшивших жилищные условия</t>
  </si>
  <si>
    <t>Площадь муниципального жилищного фонда</t>
  </si>
  <si>
    <t>Расходы на оплату жилищно-коммунальных услуг свободных помещений  муниципального жилого фонда</t>
  </si>
  <si>
    <t>Общая площадь многоквартирных домов, нуждающихся в капитальном ремонте</t>
  </si>
  <si>
    <t>семья</t>
  </si>
  <si>
    <t>Доля автомобильных дорог общего пользования, соответствующих нормативным требованиям к транспортно-эксплуатационным показателям</t>
  </si>
  <si>
    <t>Доля автомобильных дорог общего пользования содержащихся в состоянии, допустимом по условиям обеспечения безопасности дорожного движения</t>
  </si>
  <si>
    <t>Доля проездов и подходов к подъездам многоквартирных жилых домов, соответствующих нормативным требованиям к транспортно-эксплуатационным показателям</t>
  </si>
  <si>
    <t>доля выполненных работ  по организации дорожного движения</t>
  </si>
  <si>
    <t>Экономия электрической энергии (уличное освещение, электроснабжение светофоров) в натуральном выражении</t>
  </si>
  <si>
    <t xml:space="preserve">Доля реконструированных с использованием энергосберегающих технологий сетей по отношению  к общей протяженности сетей уличного освещения </t>
  </si>
  <si>
    <t xml:space="preserve">Доля реконструированных с использованием энергосберегающих технологий сетей по отношению  к общей протяженности сетей теплоснабжения </t>
  </si>
  <si>
    <t>Снижение потребления теплоэнергии, за счет уменьшения потерь</t>
  </si>
  <si>
    <t>Доля жилых помещений муниципального жилищного фонда, оснащенных индивидуальными приборами учета и жилых домов, оснащенных приборами учета тепловой энергии</t>
  </si>
  <si>
    <t>Экономия газа в натуральном выражении</t>
  </si>
  <si>
    <t>Доля объектов водоснабжения и водоотведения, подготовленных к осенне-зимнему сезону, от запланированных к подготовке на текущий год</t>
  </si>
  <si>
    <t>Снижение количества аварий на сетях водоснабжения и водоотведения</t>
  </si>
  <si>
    <t>тыс. м³</t>
  </si>
  <si>
    <t>Число участников мероприятий по гражданско-патриотическому и духовно-нравственному воспитанию молодежи</t>
  </si>
  <si>
    <t xml:space="preserve">Доля молодежи, охваченная программными мероприятиями </t>
  </si>
  <si>
    <t>Число организованной молодежи в  МУ «Спорт и молодость»</t>
  </si>
  <si>
    <t xml:space="preserve">Число организованной молодежи в  МАУ «МДЦ «Восход» </t>
  </si>
  <si>
    <t>Число участников мероприятий по профилактике правонарушений, рискованного поведения и формированию культуры межэтнических и межконфессиональных отношений в молодежной среде</t>
  </si>
  <si>
    <t>Число участников мероприятий, направленных на социальную поддержку и защиту ветеранов.</t>
  </si>
  <si>
    <t>шт.</t>
  </si>
  <si>
    <t>Доля населения систематически занимающегося физической культурой и спортом</t>
  </si>
  <si>
    <t>Доля обучающихся систематически занимающихся физической культурой и спортом, в общей численности обучающихся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</si>
  <si>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граждан данной категории населения</t>
  </si>
  <si>
    <t>Уровень обеспеченности населения спортивными сооружениями, исходя из единовременной пропускной способности объектов спорта</t>
  </si>
  <si>
    <t>Увеличение охвата населения мероприятиями в сфере культуры и искусства</t>
  </si>
  <si>
    <t>Увеличение проводимых мероприятий в сфере культуры и искусства по отношению к предыдущему году</t>
  </si>
  <si>
    <t xml:space="preserve">Увеличение участников художественных коллективов муниципального образования Киришское городское поселение Киришского муниципального района Ленинградской области </t>
  </si>
  <si>
    <t>Количество творческих объединений на территории муниципального образования Киришское городское поселение Киришского муниципального район Ленинградской области по отношению к предыдущему году</t>
  </si>
  <si>
    <t xml:space="preserve">Увеличение посещаемости фестивалей, выставок, смотров, конкурсов и информационно-просветительских мероприятий по сравнению к предыдущему году </t>
  </si>
  <si>
    <t xml:space="preserve">Увеличение посещаемости библиотек МАУК «МРБ Киришского муниципального района» по сравнению к предыдущему году </t>
  </si>
  <si>
    <t>Доля муниципальных учреждений, обеспеченных возможностью работы в автоматизированных системах исполнения бюджета муниципального образования Киришское городское поселение Киришского муниципального района Ленинградской области</t>
  </si>
  <si>
    <t xml:space="preserve">Доля расходов бюджета муниципального образования Киришское городское поселение Киришского муниципального района Ленинградской области формируемых в рамках муниципальных программ </t>
  </si>
  <si>
    <t>Доля просроченной кредиторской задолженности в расходах бюджета муниципального образования Киришское городское поселение Киришского муниципального района Ленинградской области</t>
  </si>
  <si>
    <t>Обеспечение исполнения расходных обязательств расходов бюджета муниципального образования Киришское городское поселение Киришского муниципального района Ленинградской области</t>
  </si>
  <si>
    <t>Доля расходов на обслуживание муниципального долга в объеме расходов бюджета муниципального образования Киришское городское поселение Киришского муниципального района Ленинградской области, за исключением объема расходов, которые осуществляются за счет межбюджетных трансфертов, предоставляемых из бюджетов бюджетной системы Российской Федерации</t>
  </si>
  <si>
    <t>Отсутствие просроченной задолженности по долговым обязательствам бюджета муниципального образования Киришское городское поселение Киришского муниципального района Ленинградской области</t>
  </si>
  <si>
    <t>не более 5</t>
  </si>
  <si>
    <t>Доля благоустроенных территорий содержащихся в нормативном состоянии</t>
  </si>
  <si>
    <t>Количество бытовых отходов, вывозимых с несанкционированных свалок на 1 000 человек населения</t>
  </si>
  <si>
    <t>Количество скамеек на 1 000 человек населения</t>
  </si>
  <si>
    <t>Количество урн на 1 000 человек населения</t>
  </si>
  <si>
    <t>Количество вывезенных  умерших граждан из внебольничных условий</t>
  </si>
  <si>
    <t>Процент потребителей удовлетворенных качеством услуги</t>
  </si>
  <si>
    <t>Количество обоснованных жалоб потребителей</t>
  </si>
  <si>
    <t>Площадь городских кладбищ</t>
  </si>
  <si>
    <t>Количество захороненных граждан, не имеющих родственников на территории поселения</t>
  </si>
  <si>
    <t>кв.м.</t>
  </si>
  <si>
    <t>не менее 99</t>
  </si>
  <si>
    <t>Материальная помощь  гражданам, имеющим звание «Заслуженный»</t>
  </si>
  <si>
    <t xml:space="preserve">Результат </t>
  </si>
  <si>
    <t>Мероприятие исполняется без финансирования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</si>
  <si>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</si>
  <si>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</si>
  <si>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</si>
  <si>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</si>
  <si>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</si>
  <si>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</si>
  <si>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</si>
  <si>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</si>
  <si>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</si>
  <si>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</si>
  <si>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3.1.1.3</t>
  </si>
  <si>
    <t>3.1.1.4</t>
  </si>
  <si>
    <t>Установка пешеходных ограждений</t>
  </si>
  <si>
    <t>Экспертные мероприятия</t>
  </si>
  <si>
    <t>МАУ "Ледовая арена Кириши"</t>
  </si>
  <si>
    <t>Подпрограмма без финансирования</t>
  </si>
  <si>
    <t>Материальная помощь  гражданам, имеющим звание  "Почетный гражданин города Кириши"</t>
  </si>
  <si>
    <t>Материальная помощь на оплату части расходов за жилищно-коммунальные услуги старейшим жителям (90 лет и старше)</t>
  </si>
  <si>
    <t>5.1.1.13</t>
  </si>
  <si>
    <t>5.1.1.14</t>
  </si>
  <si>
    <t>Масленица</t>
  </si>
  <si>
    <t>День города</t>
  </si>
  <si>
    <t>День защиты детей</t>
  </si>
  <si>
    <t>День России</t>
  </si>
  <si>
    <t>Кросс Нации</t>
  </si>
  <si>
    <t>День пожилого человека</t>
  </si>
  <si>
    <t>Новогодний праздник для школьников</t>
  </si>
  <si>
    <t>Новогодний праздник для жителей города</t>
  </si>
  <si>
    <t>Изготовление баннеров к праздничным мероприятиям</t>
  </si>
  <si>
    <t>Монтажные (демонтажные) работы (баннеров)</t>
  </si>
  <si>
    <t>2.3.3</t>
  </si>
  <si>
    <t>2.3.12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</si>
  <si>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</si>
  <si>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Снижение количества преступлений, совершенных в общественных местах  </t>
  </si>
  <si>
    <t>Тираж газеты "Любимый город Кириши"</t>
  </si>
  <si>
    <t>Число участников мероприятий, направленных на гармонизацию межнациональных и межконфессиональных отношений</t>
  </si>
  <si>
    <t>Доля реализованных проектов выполнения администрацией Киришского муниципального района полномочий                     по вопросам местного значения поселения</t>
  </si>
  <si>
    <t xml:space="preserve">Снижение количества дорожно-транспортных происшествий на улично-дорожной сети г. Кириши  </t>
  </si>
  <si>
    <t>тыс. кв.м</t>
  </si>
  <si>
    <t>тыс. Квт/ч</t>
  </si>
  <si>
    <t>Устройство пандусов</t>
  </si>
  <si>
    <t>5.4.2</t>
  </si>
  <si>
    <t>6.2.1.1</t>
  </si>
  <si>
    <t>6.2.1.2</t>
  </si>
  <si>
    <t>6.2.5</t>
  </si>
  <si>
    <t>Благоустройство парков и скверов</t>
  </si>
  <si>
    <t>Содержание и благоустройство территории общего пользования</t>
  </si>
  <si>
    <t>Благоустройство земельных участков</t>
  </si>
  <si>
    <t>Проведение муниципальных официальных физкультурных и спортивных мероприятий с участием общественных спортивных организаций</t>
  </si>
  <si>
    <t>9.2.1.1</t>
  </si>
  <si>
    <t>9.2.1.2</t>
  </si>
  <si>
    <t>9.2.1.3</t>
  </si>
  <si>
    <t>9.2.1.4</t>
  </si>
  <si>
    <t>9.2.1.5</t>
  </si>
  <si>
    <t>9.2.1.6</t>
  </si>
  <si>
    <t>9.2.1.7</t>
  </si>
  <si>
    <t>9.2.1.8</t>
  </si>
  <si>
    <t>9.2.1.9</t>
  </si>
  <si>
    <t>9.2.1.10</t>
  </si>
  <si>
    <t>9.2.1.11</t>
  </si>
  <si>
    <t>9.2.1.12</t>
  </si>
  <si>
    <t>9.2.1.13</t>
  </si>
  <si>
    <t>9.2.1.14</t>
  </si>
  <si>
    <t>9.2.1.15</t>
  </si>
  <si>
    <t>9.2.1.16</t>
  </si>
  <si>
    <t>9.2.1.17</t>
  </si>
  <si>
    <t>9.2.1.18</t>
  </si>
  <si>
    <t>9.2.1.19</t>
  </si>
  <si>
    <t>9.2.1.20</t>
  </si>
  <si>
    <t>9.2.1.21</t>
  </si>
  <si>
    <t>Замена приборов учета в жилых помещениях муниципального жилищного фонда</t>
  </si>
  <si>
    <t>Установка приборов учета в жилых помещениях муниципального жилищного фонда</t>
  </si>
  <si>
    <t>1.2.1</t>
  </si>
  <si>
    <t>1.2.2</t>
  </si>
  <si>
    <t>9.2.1.22</t>
  </si>
  <si>
    <t>9.2.1.23</t>
  </si>
  <si>
    <t>9.2.1.24</t>
  </si>
  <si>
    <t>11.16.4</t>
  </si>
  <si>
    <t>11.16.5</t>
  </si>
  <si>
    <t>Приобретение коммунальной техники</t>
  </si>
  <si>
    <t>1.1.</t>
  </si>
  <si>
    <t>1.1.1.</t>
  </si>
  <si>
    <t>Сведения о фактически достигнутых значениях показателей (индикаторов) муниципальных программ за 2017 год</t>
  </si>
  <si>
    <t>Общая площадь муниципального жилищного фонда, в котором проведены ремонтные работы</t>
  </si>
  <si>
    <t>экземпляр</t>
  </si>
  <si>
    <t>Изготовление полиграфической продукции</t>
  </si>
  <si>
    <t>Количество проведенных общественно-значимых конкурсов</t>
  </si>
  <si>
    <t xml:space="preserve">Количество реализованных проектов по благоустройству дворовых территорий  </t>
  </si>
  <si>
    <t>Количество реализованных проектов по благоустройству общественных территорий</t>
  </si>
  <si>
    <t>Количество  клубных формирований уменьшилась на 1 ед.</t>
  </si>
  <si>
    <t xml:space="preserve">Доля граждан  занимающихся в специализированных спортивных учреждениях,  в общей  численности граждан данной возрастной категории </t>
  </si>
  <si>
    <t>Создание условий для проведения праздничных мероприятий</t>
  </si>
  <si>
    <t>Непрограммные расходы составляют 8,2% и основная доля непрограммных расходов направлена на иные межбюджетные трансферты бюджету муниципального образования Киришский муниципальный район Ленинградской области на осуществления полномочий администрации Киришского городского поселения</t>
  </si>
  <si>
    <t>Произошло увеличение количества обращений граждан</t>
  </si>
  <si>
    <t>Показатель невозможно оценить, в связи с отсутствием статистических данных</t>
  </si>
  <si>
    <t>Не достижение плановых значений обусловлено ремонтом Тихорецкой сельской библиотеки</t>
  </si>
  <si>
    <t>за  1 полугодие 2018 года</t>
  </si>
  <si>
    <t>на 2018 год (тыс. руб.)</t>
  </si>
  <si>
    <t>Фактический объем финансирования за  1 полугодие  2018 г.</t>
  </si>
  <si>
    <t>Выполнено на отчетную дату на30.06.2018г.</t>
  </si>
  <si>
    <t>Муниципальная программа «Стимулирование экономической активности Киришского городского поселения»</t>
  </si>
  <si>
    <t>Подпрограмма «Развитие малого, среднего предпринимательства и потребительского рынка»</t>
  </si>
  <si>
    <t>Информационная, консультационная и образовательная поддержка субъектов малого и среднего предпринимательства</t>
  </si>
  <si>
    <t>Имущественная поддержка субъектов малого и среднего предпринимательства</t>
  </si>
  <si>
    <t>Подпрограмма «Социально-экономическое развитие территории»</t>
  </si>
  <si>
    <t>Обеспечение доступности бытовых услуг для населения</t>
  </si>
  <si>
    <t>Обеспечение равной доступности общественного автомобильного транспорта, осуществляющего регулярные пассажирские перевозки по муниципальным маршрутам</t>
  </si>
  <si>
    <t>1.1.2.</t>
  </si>
  <si>
    <t>1.2.</t>
  </si>
  <si>
    <t>Муниципальная программа "Социальная поддержка отдельных категорий граждан Киришского городского поселения"</t>
  </si>
  <si>
    <t>Обеспечение исполнения мероприятий муниципальной программы «Социальная поддержка отдельных категорий граждан Киришского городского поселения»</t>
  </si>
  <si>
    <t>Подпрограмма «Совершенствование социальной поддержки семьи и детей»</t>
  </si>
  <si>
    <t>Обеспечение транспортными услугами</t>
  </si>
  <si>
    <t>Транспортные услуги по доставке детей на новогодние елки, областные праздники и др.</t>
  </si>
  <si>
    <t>2.2.3.1</t>
  </si>
  <si>
    <t>2.2.3.2</t>
  </si>
  <si>
    <t>Обеспечение детей новогодними подарками</t>
  </si>
  <si>
    <t>Подпрограмма «Социальная поддержка граждан пожилого возраста и инвалидов»</t>
  </si>
  <si>
    <t>Социальная поддержка пенсионеров на условиях договора пожизненной ренты</t>
  </si>
  <si>
    <t>Ремонт инвалидной техники</t>
  </si>
  <si>
    <t>Обеспечение пенсионных прав лиц, замещавших должности муниципальной службы муниципального образования Киришское городское поселение Киришского муниципального района Ленинградской области</t>
  </si>
  <si>
    <t>Обеспечение пожилых людей и инвалидов транспортными услугами</t>
  </si>
  <si>
    <t>Муниципальная программа «Безопасность Киришского городского  поселения»</t>
  </si>
  <si>
    <t xml:space="preserve">Подпрограмма «Повышение безопасности дорожного движения» </t>
  </si>
  <si>
    <t>Совершенствование технических средств организации дорожного движения</t>
  </si>
  <si>
    <t>Устройство пешеходных переходов</t>
  </si>
  <si>
    <t>дорога ул. Нефтехимиков, пешеходный переход в районе д. 2 ул. Нефтехимиков</t>
  </si>
  <si>
    <t>дорога ул. Нефтехимиков, пешеходный переход в районе д. 37 ул. Нефтехимиков</t>
  </si>
  <si>
    <t>дорога ул. Мира, пешеходный переход в районе д. 15 ул. Мира</t>
  </si>
  <si>
    <t>проезд ул. Нефтехимиков д. 3 - бул. Молодежный, пешеходный переход в районе д. 30 ул. Волховская набережная</t>
  </si>
  <si>
    <t>проезд ул. Нефтехимиков д. 3 - бул. Молодежный, пешеходный переход в районе д. 38 ул. Волховская набережная</t>
  </si>
  <si>
    <t>3.1.1.1.1</t>
  </si>
  <si>
    <t>3.1.1.1.2</t>
  </si>
  <si>
    <t>3.1.1.1.3</t>
  </si>
  <si>
    <t>3.1.1.1.4</t>
  </si>
  <si>
    <t>3.1.1.1.5</t>
  </si>
  <si>
    <t>Установка дорожных знаков</t>
  </si>
  <si>
    <t>Установка искусственных дорожных неровностей</t>
  </si>
  <si>
    <t>дорога ул. Советская, искусственная дорожная неровность в районе д. 1 пл. 60-леттия Октября</t>
  </si>
  <si>
    <t>дорога пер. Школьный, искусственная дорожная неровность в районе д. 2 пер. Школьный</t>
  </si>
  <si>
    <t>дорога ул. Волховская набережная, искусственная дорожная неровность в районе д. 44 ул. Волховская набережная</t>
  </si>
  <si>
    <t>дорога пр. Героев, искусственная дорожная неровность в районе д. 28 пр. Героев</t>
  </si>
  <si>
    <t>проезд между домами 9-13 бул. Молодежный, искусственная дорожная неровность в районе д. 13 бул. Молодежный</t>
  </si>
  <si>
    <t>дорога ул. Советская, искусственная дорожная неровность в районе площади Праздничная</t>
  </si>
  <si>
    <t>искусственные дорожные неровности на Привокзальной площади (въезд и выезд - 2-я полоса пр. Победы)</t>
  </si>
  <si>
    <t>3.1.1.3.1</t>
  </si>
  <si>
    <t>3.1.1.3.2</t>
  </si>
  <si>
    <t>3.1.1.3.3</t>
  </si>
  <si>
    <t>3.1.1.3.4</t>
  </si>
  <si>
    <t>3.1.1.3.5</t>
  </si>
  <si>
    <t>3.1.1.3.6</t>
  </si>
  <si>
    <t>3.1.1.3.7</t>
  </si>
  <si>
    <t>дорога пр. Героев, пешеходные ограждения на разделительной полосе от ул. Энергетиков до пр. Победы</t>
  </si>
  <si>
    <t>3.1.1.4.1</t>
  </si>
  <si>
    <t>3.1.1.4.2</t>
  </si>
  <si>
    <t>3.1.1.4.3</t>
  </si>
  <si>
    <t>3.1.1.5</t>
  </si>
  <si>
    <t>Устройство (обустройство) автобусных остановок</t>
  </si>
  <si>
    <t>3.1.1.5.1</t>
  </si>
  <si>
    <t>3.1.1.5.2</t>
  </si>
  <si>
    <t>3.1.1.5.3</t>
  </si>
  <si>
    <t>3.1.1.5.4</t>
  </si>
  <si>
    <t>3.1.1.5.5</t>
  </si>
  <si>
    <t>Устройство светофоров типа Т7</t>
  </si>
  <si>
    <t>3.1.1.6</t>
  </si>
  <si>
    <t>дорога ул. Пионерская, светофор в районе д. 6 ул. Пионерская</t>
  </si>
  <si>
    <t>дорога пр. Ленина, светофоры в районе д. 7а пр. Ленина</t>
  </si>
  <si>
    <t>дорога пр. Героев, светофоры в районе д.1 пл. 60-летия Октября</t>
  </si>
  <si>
    <t>дорога ул. Советская, светофоры в районе д.1 пл. 60-летия Октября</t>
  </si>
  <si>
    <t>дорога ул. Декабристов Бестужевых, светофор в районе д.15 ул. Декабристов Бестужевых</t>
  </si>
  <si>
    <t>дорога ул. Строителей, светофоры в районе д.8 ул. Строителей</t>
  </si>
  <si>
    <t>3.1.1.6.1</t>
  </si>
  <si>
    <t>3.1.1.6.2</t>
  </si>
  <si>
    <t>3.1.1.6.3</t>
  </si>
  <si>
    <t>3.1.1.6.4</t>
  </si>
  <si>
    <t>3.1.1.6.5</t>
  </si>
  <si>
    <t>3.1.1.6.6</t>
  </si>
  <si>
    <t>3.1.1.6.7</t>
  </si>
  <si>
    <t>3.1.1.6.8</t>
  </si>
  <si>
    <t>3.1.1.6.9</t>
  </si>
  <si>
    <t>3.1.1.7</t>
  </si>
  <si>
    <t>Реконструкция элемента дороги: светофорного поста</t>
  </si>
  <si>
    <t>дорога пр. Победы, светофорный пост (ул. Строителей и пр. Победы)</t>
  </si>
  <si>
    <t>3.1.1.7.1</t>
  </si>
  <si>
    <t>Строительство элемента дороги: светофорного поста, в том числе проектирование</t>
  </si>
  <si>
    <t>3.1.1.8</t>
  </si>
  <si>
    <t>Разработка проекта на строительство элемента дороги: светофорного поста (пр. Победы, в районе д. 4 ул. Мира)</t>
  </si>
  <si>
    <t>3.1.1.8.1</t>
  </si>
  <si>
    <t>3.1.1.9</t>
  </si>
  <si>
    <t>дорога ул. Советская, в районе д. 4 ул. Советская</t>
  </si>
  <si>
    <t>3.1.1.9.1</t>
  </si>
  <si>
    <t>Организация искусственных дорожных неровностей в пешеходных зонах</t>
  </si>
  <si>
    <t>3.1.1.10</t>
  </si>
  <si>
    <t>искусственные дорожные неровности в районах домов 7,9,9а ул. Ленинградская, д. 3 пр. Ленина</t>
  </si>
  <si>
    <t>3.1.1.10.1</t>
  </si>
  <si>
    <t>Актуализация проекта организации дорожного движения</t>
  </si>
  <si>
    <t>Подпрограмма «Обеспечение правопорядка и профилактика правонарушений»</t>
  </si>
  <si>
    <t>Эксплуатация системы "Безопасный город"</t>
  </si>
  <si>
    <t>Подпрограмма «Предупреждение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объектах»</t>
  </si>
  <si>
    <t>Организация и осуществление мероприятий по гражданской обороне, 
защите населения и территории от чрезвычайных ситуаций природного и техногенного характера</t>
  </si>
  <si>
    <t xml:space="preserve">Мониторинг атмосферного воздуха </t>
  </si>
  <si>
    <t>Муниципальная программа «Обеспечение качественным жильем граждан в Киришском городском поселении»</t>
  </si>
  <si>
    <t>Обеспечение капитального ремонта муниципального жилищного фонда за счет взносов собственника муниципального жилищного фонда</t>
  </si>
  <si>
    <t xml:space="preserve">Долевое финансирование муниципального краткосрочного плана капитального ремонта многоквартирных домов  </t>
  </si>
  <si>
    <t>Создание условий для предоставления жилых помещений</t>
  </si>
  <si>
    <t xml:space="preserve">Участие в реализации  подпрограммы "Поддержка 
граждан, нуждающихся в улучшении жилищных 
условий, на основе принципов ипотечного кредитования в Ленинградской области" государственной программы Ленинградской области "Обеспечение качественным жильем 
граждан на территории Ленинградской области" </t>
  </si>
  <si>
    <t>Поддержка граждан, нуждающихся в улучшении 
жилищных условий</t>
  </si>
  <si>
    <t xml:space="preserve">Участие в реализации  подпрограммы "Жилье для молодежи" государственной программы Ленинградской области "Обеспечение качественным жильем граждан на территории 
Ленинградской области" </t>
  </si>
  <si>
    <t xml:space="preserve">Содержание свободных помещений муниципального жилищного фонда </t>
  </si>
  <si>
    <t xml:space="preserve"> 4.5</t>
  </si>
  <si>
    <t xml:space="preserve"> 4.6</t>
  </si>
  <si>
    <t xml:space="preserve"> 4.7</t>
  </si>
  <si>
    <t>Дорога Волховская набережная с заменой бортовых камней (асф. - 50 см вдоль бортового камня)</t>
  </si>
  <si>
    <t>дорога ул. Советская (от пр. Ленина до Волховской набережной - асфальтирование)</t>
  </si>
  <si>
    <t>Дорога ул. Мира с заменой бортовых камней</t>
  </si>
  <si>
    <t>Дорога переулок Аптечный (от ул. Романтиков до дома №25 по ул. Мира)</t>
  </si>
  <si>
    <t>Дорога ул. Советская (от пр. Ленина до ул. Строителей - замена бортового камня) (занижение бортового камня на тротуаре у д. 12</t>
  </si>
  <si>
    <t>Проезд с ул. Советская вдоль МОУ КСОШ №2</t>
  </si>
  <si>
    <t>Дорога у станции ТО</t>
  </si>
  <si>
    <t>шоссе Энтузиастов с разметкой (автодорога "А")</t>
  </si>
  <si>
    <t>Ремонт путепровода через "Октябрьскую железную дорогу"</t>
  </si>
  <si>
    <t>Дорога пр. Героев от ул. Энергетиков до пр. Победы - четная сторона площадь 3457,9 кв.м, протяженность - 0,33 км</t>
  </si>
  <si>
    <t>5.1.1.8</t>
  </si>
  <si>
    <t>Ремонт проездов и подходов к подъездам многоквартирных жилых домов по адресу пер. Школьный д.1 (торец ул. Энергетиков д. 1 и пр. Победы д. 9)</t>
  </si>
  <si>
    <t>Ремонт проездов и подходов к подъездам многоквартирных жилых домов по адресу пер. Школьный д.3</t>
  </si>
  <si>
    <t>Ремонт проездов и подходов к подъездам многоквартирных жилых домов по адресу ул. Мира дома 14, 16, 18, 20 - фасад1</t>
  </si>
  <si>
    <t>Ремонт проездов и подходов к подъездам многоквартирных жилых домов по адресу ул. Романтиков дом 1</t>
  </si>
  <si>
    <t>Ремонт проездов и подходов к подъездам многоквартирных жилых домов по адресу ул. Мира д.25</t>
  </si>
  <si>
    <t>Ремонт проездов и подходов к подъездам многоквартирных жилых домов по адресу ул. Мира д.27</t>
  </si>
  <si>
    <t>Ремонт проездов и подходов к подъездам многоквартирных жилых домов по адресу ул. Строителей д. 13</t>
  </si>
  <si>
    <t>Ремонт проездов и подходов к подъездам многоквартирных жилых домов по адресу ул. Строителей д. 15</t>
  </si>
  <si>
    <t>Ремонт проездов и подходов к подъездам многоквартирных жилых домов по адресу пр. Ленина д. 47</t>
  </si>
  <si>
    <t>Ремонт проездов и подходов к подъездам многоквартирных жилых домов по адресу пр. Ленина д. 49</t>
  </si>
  <si>
    <t>Ремонт проездов и подходов к подъездам многоквартирных жилых домов по адресу пр. Ленина д. 51</t>
  </si>
  <si>
    <t>Ремонт проездов и подходов к подъездам многоквартирных жилых домов по адресу пр. Ленина д. 53</t>
  </si>
  <si>
    <t xml:space="preserve">Строительство подъездной улицы к промзоне с выездом на I очередь Северо-Восточного  шоссе </t>
  </si>
  <si>
    <t xml:space="preserve">Строительство улицы Восточной </t>
  </si>
  <si>
    <t>Реконструкция участков теплотрасс</t>
  </si>
  <si>
    <t>Реконструкция участка трубопроводов ТС магистраль 1 КМН-3ТП микрорайон "Ж"</t>
  </si>
  <si>
    <t>6.1.1.1</t>
  </si>
  <si>
    <t>Электроснабжение уличного освещения и светофорных объектов</t>
  </si>
  <si>
    <t>Актуализация схемы теплоснабжения города Кириши</t>
  </si>
  <si>
    <t xml:space="preserve">Возмещение затрат, 
связанных с реализацией мероприятий по замене приборов учета электроэнергии в жилых помещениях муниципального жилищного фонда в части помещений, находящихся в муниципальной собственности </t>
  </si>
  <si>
    <t>6.1.10</t>
  </si>
  <si>
    <t>6.1.11</t>
  </si>
  <si>
    <t>6.1.12</t>
  </si>
  <si>
    <t xml:space="preserve">Возмещение затрат, связанных с реализацией мероприятий на установку приборов учета холодного и горячего водоснабжения в жилых помещениях муниципального жилищного фонда в части помещений, находящихся в муниципальной собственности </t>
  </si>
  <si>
    <t>Подпрограмма "Водоснабжение и водоотведение на территории муниципального образования Киришское городское поселение Киришского муниципального района Ленинградской области"</t>
  </si>
  <si>
    <t>Модернизация сетей водопровода от ул. Волховская набережная, д. 60 до насосной станции II-го водоподъема</t>
  </si>
  <si>
    <t>Реконструкция канализационной насосной станции № 11 МП «УВКХ» г. Кириши</t>
  </si>
  <si>
    <t xml:space="preserve">Разработка ТЭО очистки ливневых сточных вод </t>
  </si>
  <si>
    <t>Модернизация напорного коллектора хозяйственно-бытовых сточных вод на участке от н/ст. 11 до оч. сооружен. ООО «КИНЕФ»</t>
  </si>
  <si>
    <t>Модернизация сетей хоз. Фекальной канализации</t>
  </si>
  <si>
    <t>6.2.5.1</t>
  </si>
  <si>
    <t>Муниципальная программа «Устойчивое общественное развитие  Киришского городского поселения»</t>
  </si>
  <si>
    <t>Работа с молодежью по различным направлениям молодежной политики.</t>
  </si>
  <si>
    <t>День молодежи</t>
  </si>
  <si>
    <t>Молодежное мероприятие «Джемы по пятницам»</t>
  </si>
  <si>
    <t>Обучающий семинар для молодежи</t>
  </si>
  <si>
    <t>Награждение детей, рожденных на Киришской земле (медаль в футляре, пакет)</t>
  </si>
  <si>
    <t>Доставка молодежи к месту проведения мероприятия</t>
  </si>
  <si>
    <t>Участие в областном проекте «Губернаторский молодежный отряд»</t>
  </si>
  <si>
    <t>Поддержка деятельности молодежных общественных организаций, объединений, инициатив и развитие добровольческого (волонтерского) движения, содействию трудовой адаптации и занятости молодежи (областной бюджет)</t>
  </si>
  <si>
    <t>Участие в областной тематической  смене</t>
  </si>
  <si>
    <t>Участие в областном конкурсе для молодых семей</t>
  </si>
  <si>
    <t>Участие в областной (районной) программе для молодых семей</t>
  </si>
  <si>
    <t>Участие в областном конкурсе для многодетных семей</t>
  </si>
  <si>
    <t>7.1.1.</t>
  </si>
  <si>
    <t>7.1.1.1</t>
  </si>
  <si>
    <t>7.1.1.2</t>
  </si>
  <si>
    <t>7.1.1.3</t>
  </si>
  <si>
    <t>7.1.1.4</t>
  </si>
  <si>
    <t>7.1.1.5</t>
  </si>
  <si>
    <t>7.1.1.6</t>
  </si>
  <si>
    <t>7.1.1.7</t>
  </si>
  <si>
    <t>7.1.1.8</t>
  </si>
  <si>
    <t>7.1.1.9</t>
  </si>
  <si>
    <t>7.1.1.10</t>
  </si>
  <si>
    <t>7.1.1.11</t>
  </si>
  <si>
    <t>Открытый конкурс молодых модельеров «Золотая нить»</t>
  </si>
  <si>
    <t>7.1.1.12</t>
  </si>
  <si>
    <t>МКУ «Спорт и молодость», МАУ «МДЦ «Восход»</t>
  </si>
  <si>
    <t>МКУ «Спорт и молодость»</t>
  </si>
  <si>
    <t>7.1.2</t>
  </si>
  <si>
    <t>Работа с детьми и молодежью в подведомственных учреждениях</t>
  </si>
  <si>
    <t>Организация и осуществление работы с детьми и молодежью МКУ «Спорт и молодость»</t>
  </si>
  <si>
    <t>Организация и осуществление работы с детьми и молодежью МКУ «Спорт и молодость» (за счет деятельности приносящей доход»</t>
  </si>
  <si>
    <t>Организация и осуществление работы с детьми и молодежью в МАУ «МДЦ «Восход»</t>
  </si>
  <si>
    <t>7.1.2.1</t>
  </si>
  <si>
    <t>7.1.2.2</t>
  </si>
  <si>
    <t>7.1.2.3</t>
  </si>
  <si>
    <t>7.1.3</t>
  </si>
  <si>
    <t>Патриотическое воспитание молодежи</t>
  </si>
  <si>
    <t>Концерт, посвященный Дню памяти воинов - интернационалистов</t>
  </si>
  <si>
    <t>Городская акция «Георгиевская ленточка»</t>
  </si>
  <si>
    <t>Весенняя Вахта Памяти – 2018»</t>
  </si>
  <si>
    <t>Автопробег, посвященный Дню Победы</t>
  </si>
  <si>
    <t>Организация и проведение военно-полевых сборов имени Героя Советского Союза капитана Галкина М.П.</t>
  </si>
  <si>
    <t>«Осенняя Вахта Памяти – 2018»</t>
  </si>
  <si>
    <t>Реализация комплекса мер по сохранению исторической памяти (областной бюджет)</t>
  </si>
  <si>
    <t>7.1.3.1</t>
  </si>
  <si>
    <t>7.1.3.2</t>
  </si>
  <si>
    <t>7.1.3.3</t>
  </si>
  <si>
    <t>7.1.3.4</t>
  </si>
  <si>
    <t>7.1.3.5</t>
  </si>
  <si>
    <t>7.1.3.6</t>
  </si>
  <si>
    <t>7.1.3.7</t>
  </si>
  <si>
    <t>7.1.4</t>
  </si>
  <si>
    <t>Профилактика асоциального поведения в молодежной среде</t>
  </si>
  <si>
    <t>Открытый фестиваль молодежных субкультур «Новый формат»</t>
  </si>
  <si>
    <t>Граффити - фестиваль</t>
  </si>
  <si>
    <t>Участие в областном молодежном фестивале «Здоровье – это здорово!»</t>
  </si>
  <si>
    <t>Участие в областном фестивале молодежных клубов и центров</t>
  </si>
  <si>
    <t>7.1.4.1</t>
  </si>
  <si>
    <t>7.1.4.2</t>
  </si>
  <si>
    <t>7.1.4.3</t>
  </si>
  <si>
    <t>7.1.4.4</t>
  </si>
  <si>
    <t>МКУ «Спорт и молодость</t>
  </si>
  <si>
    <t>7.2</t>
  </si>
  <si>
    <t>Подпрограмма  «Поддержка социально ориентированных некоммерческих организаций»</t>
  </si>
  <si>
    <t>Поддержка общественных организаций в части организации и проведения социально значимых мероприятий</t>
  </si>
  <si>
    <t>7.2.1</t>
  </si>
  <si>
    <t>Мероприятие, посвященное годовщине со дня полного освобождения Ленинграда от фашистской блокады</t>
  </si>
  <si>
    <t>Мероприятие, посвященное годовщине Международного дня освобождения узников фашистских лагерей</t>
  </si>
  <si>
    <t>Мероприятие, посвященное годовщине Победы в Великой Отечественной войне 1941-1945г.г.</t>
  </si>
  <si>
    <t>Создание условий для организации социально значимых мероприятий (оплата коммунальных расходов, содержание помещения, предоставляемого органами местного самоуправления социально ориентированным некоммерческим организациям для реализации социально значимых мероприятий)</t>
  </si>
  <si>
    <t>7.2.1.1</t>
  </si>
  <si>
    <t>7.2.1.2</t>
  </si>
  <si>
    <t>7.2.1.3</t>
  </si>
  <si>
    <t>7.2.1.4</t>
  </si>
  <si>
    <t>7.3</t>
  </si>
  <si>
    <t>Подпрограмма  «Гармонизация межнациональных и межконфессиональных отношений»</t>
  </si>
  <si>
    <t>Развитие национально-культурного взаимодействия представителей различных национальностей и конфессий.</t>
  </si>
  <si>
    <t>Рождественский фестиваль театральных миниатюр «Вифлеемская звезда», посвященный Дню рождения г. Кириши</t>
  </si>
  <si>
    <t>Концерт «Свет православия»</t>
  </si>
  <si>
    <t>День Государственного флага РФ</t>
  </si>
  <si>
    <t>Семинар в рамках проекта «Дом дружбы»</t>
  </si>
  <si>
    <t>Мероприятие, посвященное Дню народного единства «Все флаги в гости к нам»</t>
  </si>
  <si>
    <t>Изготовление полиграфической продукции - буклета</t>
  </si>
  <si>
    <t>7.3.1.1</t>
  </si>
  <si>
    <t>7.3.1.2</t>
  </si>
  <si>
    <t>7.3.1.3</t>
  </si>
  <si>
    <t>7.3.1.4</t>
  </si>
  <si>
    <t>7.3.1.5</t>
  </si>
  <si>
    <t>7.3.1.6</t>
  </si>
  <si>
    <t>7.4.</t>
  </si>
  <si>
    <t>Подпрограмма  «Создание условий для эффективного выполнения органами местного самоуправления своих полномочий»</t>
  </si>
  <si>
    <t>Обеспечение информирования населения в печатных средствах массовой информации.</t>
  </si>
  <si>
    <t>Реализация проектов гражданских инициатив.</t>
  </si>
  <si>
    <t>Содействие депутатам совета депутатов Киришского городского поселения в проведении встреч с избирателями</t>
  </si>
  <si>
    <t>Содействие информированию населения о социально значимых мероприятиях</t>
  </si>
  <si>
    <t>7.4.2</t>
  </si>
  <si>
    <t>7.4.3</t>
  </si>
  <si>
    <t>7.4.4</t>
  </si>
  <si>
    <t>Муниципальная программа
«Развитие физической культуры и спорта в Киришском городском поселении»</t>
  </si>
  <si>
    <t>Организация занятий физической культурой и спортом в МАУ "Ледовая арена "Кириши"</t>
  </si>
  <si>
    <t>Проведение на территории муниципального образования официальных физкультурных и спортивных мероприятий. Участие сборных команд муниципального образования в межрегиональных, областных, всероссийских, международных физкультурных мероприятиях и спортивных соревнованиях среди различных групп населения</t>
  </si>
  <si>
    <t>8.1.2</t>
  </si>
  <si>
    <t>8.1.3</t>
  </si>
  <si>
    <t>8.1.3.1</t>
  </si>
  <si>
    <t>8.1.3.2</t>
  </si>
  <si>
    <t>8.1.4</t>
  </si>
  <si>
    <t>8.1.5</t>
  </si>
  <si>
    <t>8.1.6</t>
  </si>
  <si>
    <t>8.1.6.1</t>
  </si>
  <si>
    <t>8.1.6.2</t>
  </si>
  <si>
    <t>8.1.7.</t>
  </si>
  <si>
    <t>8.1.8.</t>
  </si>
  <si>
    <t>МАУ "Ледовая арена Кириши", МУ «Спорт и молодость»</t>
  </si>
  <si>
    <t>Развитие спорта высших достижений
и системы подготовки спортивного резерва</t>
  </si>
  <si>
    <t>8.2</t>
  </si>
  <si>
    <t>Участие сборных команд муниципального образования в межрегиональных, всероссийских, международных спортивных соревнованиях, учебно-тренировочных сборах</t>
  </si>
  <si>
    <t>8.2.2</t>
  </si>
  <si>
    <t>8.2.3</t>
  </si>
  <si>
    <t>Выплата подарков в денежной форме победителям и призерам официальных межрегиональных, всероссийских и международных соревнованиях</t>
  </si>
  <si>
    <t>8.3</t>
  </si>
  <si>
    <t>Развитие адаптивной физической культуры и спорта для лиц с ограниченными возможностями здоровья и инвалидов</t>
  </si>
  <si>
    <t>8.3.2</t>
  </si>
  <si>
    <t>8.4.</t>
  </si>
  <si>
    <t>Обслуживание, ремонт существующих плоскостных спортивных сооружений по месту жительства граждан</t>
  </si>
  <si>
    <t>Содержание участков лыжной трассы</t>
  </si>
  <si>
    <t>Охрана конно-спортивного комплекса</t>
  </si>
  <si>
    <t>Строительство спортивной площадки по адресу: Ленинградская область, Киришский район, г. Кириши, микрорайон "Березки"</t>
  </si>
  <si>
    <t>8.4.3</t>
  </si>
  <si>
    <t>8.4.4</t>
  </si>
  <si>
    <t>МКУ "УПСР"</t>
  </si>
  <si>
    <t>Муниципальная программа «Развитие культуры в
Киришском городском поселении»</t>
  </si>
  <si>
    <t>Подпрограмма «Библиотечное обслуживание и популяризация чтения»</t>
  </si>
  <si>
    <t>Библиотечное обслуживание, методическое обеспечение библиотек</t>
  </si>
  <si>
    <t>МАУК "МРБ Киришского муниципального района</t>
  </si>
  <si>
    <t>Подпрограмма «Профессиональное искусство, народное творчество и культурно-досуговая деятельность»</t>
  </si>
  <si>
    <t>Проведение программы в рамках соревнований "Лыжня России"</t>
  </si>
  <si>
    <t>День защитника Отечества</t>
  </si>
  <si>
    <t>Международный женский день 
8 марта</t>
  </si>
  <si>
    <t>Театрализованный концерт, посвященный 73-й годовщине Победы</t>
  </si>
  <si>
    <t>День Победы</t>
  </si>
  <si>
    <t>День медицинского работника</t>
  </si>
  <si>
    <t>День работников жилищно-коммунального хозяйства</t>
  </si>
  <si>
    <t>День образования Ленинградской области, День строителя</t>
  </si>
  <si>
    <t>Фестиваль "Открытое сердце", посвященный Дню инвалида</t>
  </si>
  <si>
    <t xml:space="preserve"> Приобретение подарочной, цветочной и сувенирной продукции, наградной атрибутики</t>
  </si>
  <si>
    <t>Праздничный вечер встречи поколений, посвященный 100-лет ВЛКСМ</t>
  </si>
  <si>
    <t>Обеспечение подачи электроэнергии к месту проведения праздничных мероприятий. Оплата за поставленную электроэнергию</t>
  </si>
  <si>
    <t>Доставка коллективов, команд к месту проведения мероприятий</t>
  </si>
  <si>
    <t>Ремонт сцены на площади Новогодней ёлки</t>
  </si>
  <si>
    <t>9.2.1.25</t>
  </si>
  <si>
    <t xml:space="preserve">День знаний </t>
  </si>
  <si>
    <t>Организация деятельности культурно-досуговых учреждений, поддержка самодеятельного народного творчества</t>
  </si>
  <si>
    <t>Организация и проведение культурно-массовых мероприятий в МАУ "МДЦ "Восход"</t>
  </si>
  <si>
    <t>9.2.2.1</t>
  </si>
  <si>
    <t>Муниципальная программа "Управление муниципальными финансами и муниципальным долгом Киришского городского поселения"</t>
  </si>
  <si>
    <t>Подпрограмма "Создание условий для эффективного управления муниципальными финансами, повышения устойчивости бюджета"</t>
  </si>
  <si>
    <t>Создание условий для обеспечения бюджетного процесса высоко-технологичной, унифицированной информационной инфраструктурой</t>
  </si>
  <si>
    <t>Обеспечение условий для устойчивого исполнения расходных обязательств бюджета</t>
  </si>
  <si>
    <t>Подпрограмма "Управление муниципальным долгом"</t>
  </si>
  <si>
    <t>Мониторинг состояния объема муниципального долга и расходов на его обслуживание</t>
  </si>
  <si>
    <t>Планирование расходов на обслуживание муниципального долга и соблюдение сроков исполнения долговых обязательств</t>
  </si>
  <si>
    <t xml:space="preserve">Муниципальная программа "Благоустройство Киришского городского поселения" </t>
  </si>
  <si>
    <t>Подпрограмма "Организация благоустройства территории"</t>
  </si>
  <si>
    <t>Благоустройство земельных участков вдоль проезда между домами №5а (МДОУ "Детский сад №1) и №3а (МП "Жилищное хозяйство") по ул. Пионерская</t>
  </si>
  <si>
    <t>Благоустройство земельных участков вдоль проезда между домами №5 и №7 по б. Молодежный</t>
  </si>
  <si>
    <t>11.1.1</t>
  </si>
  <si>
    <t>11.1.1.1</t>
  </si>
  <si>
    <t>11.1.1.1.1</t>
  </si>
  <si>
    <t>11.1.1.1.2</t>
  </si>
  <si>
    <t>Разработка и выполнение проектов общественно полезных проектов</t>
  </si>
  <si>
    <t>Содержание благоустроенных территорий</t>
  </si>
  <si>
    <t>Разработка проектов дренажной системы</t>
  </si>
  <si>
    <t>Обследование санитарного состояния зеленных насаждений</t>
  </si>
  <si>
    <t>11.1.1.2</t>
  </si>
  <si>
    <t>11.1.1.3</t>
  </si>
  <si>
    <t>11.1.1.4</t>
  </si>
  <si>
    <t>11.1.1.5</t>
  </si>
  <si>
    <t>11.1.1.6</t>
  </si>
  <si>
    <t>11.1.1.7</t>
  </si>
  <si>
    <t>11.1.1.8</t>
  </si>
  <si>
    <t>11.1.1.9</t>
  </si>
  <si>
    <t>11.1.1.10</t>
  </si>
  <si>
    <t>Участие в организации деятельности по сбору (в том числе раздельному сбору) и транспортированию твердых коммунальных отходов</t>
  </si>
  <si>
    <t>11.1.2</t>
  </si>
  <si>
    <t>11.1.3</t>
  </si>
  <si>
    <t>11.1.4</t>
  </si>
  <si>
    <t>Благоустройство парка "Прибрежный"</t>
  </si>
  <si>
    <t>Благоустройство территории по ул. Декабристов Бестужевых, дома 12-14-16</t>
  </si>
  <si>
    <t>Ремонтные работы на мемориале "Памяти Павших"</t>
  </si>
  <si>
    <t>Подготовка территории и устройство дренажа мелкого заложения в районе д.5 по ул. Советская</t>
  </si>
  <si>
    <t>Разработка проекта благоустройства территории между б-р Молодежный и ЗДУ-4 ООО "КИНЕФ"</t>
  </si>
  <si>
    <t>11.1.3.1</t>
  </si>
  <si>
    <t>11.1.3.2</t>
  </si>
  <si>
    <t>11.1.3.3</t>
  </si>
  <si>
    <t>11.1.3.4</t>
  </si>
  <si>
    <t>11.1.3.5</t>
  </si>
  <si>
    <t>Благоустройство и оформление улиц и дорог</t>
  </si>
  <si>
    <t>Установка элементов праздничной иллюминации</t>
  </si>
  <si>
    <t>Поставка новогодней ели искусственной и украшений</t>
  </si>
  <si>
    <t>11.1.4.1</t>
  </si>
  <si>
    <t>11.1.4.2</t>
  </si>
  <si>
    <t>11.1.4.3</t>
  </si>
  <si>
    <t>11.1.4.4</t>
  </si>
  <si>
    <t>11.1.5</t>
  </si>
  <si>
    <t>Обустройство детских площадок</t>
  </si>
  <si>
    <t>Организация ритуальных услуг и содержания городских кладбищ</t>
  </si>
  <si>
    <t>Мероприятия по борьбе с борщевиком Сосновского</t>
  </si>
  <si>
    <t>11.1.6</t>
  </si>
  <si>
    <t>11.1.7</t>
  </si>
  <si>
    <t>11.1.8</t>
  </si>
  <si>
    <t>Подпрограмма "Формирование комфортной городской среды"</t>
  </si>
  <si>
    <t>Благоустройство общественных территорий</t>
  </si>
  <si>
    <t>дорога ул. Советская, пешеходные ограждения в районе д. 23 ул. Советская</t>
  </si>
  <si>
    <t>дорога ул. Строителей, пешеходные ограждения в районе МОУ "КСОШ №8"</t>
  </si>
  <si>
    <t>дорога ш. Энтузиастов, автобусная остановка в районе КПП №10 ООО "КИНЕФ"</t>
  </si>
  <si>
    <t>дорога ул. Волховская набережная, автобусная остановка в районе д. 44 и д. 48 ул. Волховская набережная</t>
  </si>
  <si>
    <t>дорога б. Молодежный, автобусная остановка в районе д. 3 б. Молодежный</t>
  </si>
  <si>
    <t>дорога ул. Строителей автобусная остановка в районе д.1 ул. Строителей</t>
  </si>
  <si>
    <t>дорога ул. Энергетиков автобусная остановка в районе д. 1 ул. Энергетиков</t>
  </si>
  <si>
    <t>дорога ул. Энергетиков, светофор в районе д. 15 ул. Энергетиков</t>
  </si>
  <si>
    <t>дорога ул. Энергетиков, светофор в районе д. 29 ул. Энергетиков</t>
  </si>
  <si>
    <t>дорога ул. Комсомольская, светофор в районе д. 5 ул. Комсомольская</t>
  </si>
  <si>
    <t>Дорога бульвар Молодёжный с заменой бортовых камней (от пер. Почтового до ул. Нефтехимиков)</t>
  </si>
  <si>
    <t>Приобретение автовышки</t>
  </si>
  <si>
    <t>Модернизация сетей водопровода микрорайона "Г" в районе домов бул. Молодежный, д. 26, бул. Молодежный, д. 28, пр. Ленина, д. 33а</t>
  </si>
  <si>
    <t xml:space="preserve">Подпрограмма  «Молодежь города Кириши» </t>
  </si>
  <si>
    <t>Проведение муниципальных официальных физкультурных и спортивных мероприятий для лиц с ограниченными возможностями здоровья и инвалидов. Участие сборных команд муниципального образования лиц с ограниченными возможностями здоровья и инвалидов в межрегиональных, областных, всероссийских, международных физкультурных и спортивных мероприятиях. Доставка спортсменов, участников к месту проведения официальных физкультурных и спортивных мероприятиях</t>
  </si>
  <si>
    <t>Приобретение спортивного оборудования, инвентаря, спортивной одежды и обуви, конной амуниции, упряжи и других спортивных товаров для групп адаптивной физической культуры</t>
  </si>
  <si>
    <t>Изготовление (приобретение) праздничных конструкций</t>
  </si>
  <si>
    <t>Без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</si>
</sst>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?"/>
    <numFmt numFmtId="166" formatCode="_-* #,##0.0\ _₽_-;\-* #,##0.0\ _₽_-;_-* &quot;-&quot;?\ _₽_-;_-@_-"/>
    <numFmt numFmtId="167" formatCode="000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9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43" fontId="4" fillId="0" borderId="0" xfId="0" applyNumberFormat="1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0" borderId="0" xfId="0" applyFont="1" applyFill="1" applyProtection="1">
      <protection locked="0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>
      <alignment vertical="center" wrapText="1"/>
    </xf>
    <xf numFmtId="49" fontId="7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1" applyNumberFormat="1" applyFont="1" applyFill="1" applyBorder="1" applyAlignment="1" applyProtection="1">
      <alignment horizontal="center" vertical="center"/>
      <protection locked="0"/>
    </xf>
    <xf numFmtId="4" fontId="8" fillId="0" borderId="1" xfId="1" applyNumberFormat="1" applyFont="1" applyFill="1" applyBorder="1" applyAlignment="1" applyProtection="1">
      <alignment horizontal="center" vertical="center" textRotation="90" wrapText="1"/>
      <protection locked="0"/>
    </xf>
    <xf numFmtId="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4" fontId="7" fillId="0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Protection="1"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" fontId="12" fillId="2" borderId="1" xfId="1" applyNumberFormat="1" applyFont="1" applyFill="1" applyBorder="1" applyAlignment="1" applyProtection="1">
      <alignment horizontal="center" vertical="center" wrapText="1"/>
    </xf>
    <xf numFmtId="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4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1" xfId="1" applyNumberFormat="1" applyFont="1" applyFill="1" applyBorder="1" applyAlignment="1" applyProtection="1">
      <alignment horizontal="center" vertical="center" wrapText="1"/>
    </xf>
    <xf numFmtId="4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</xf>
    <xf numFmtId="4" fontId="1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67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Protection="1">
      <protection locked="0"/>
    </xf>
    <xf numFmtId="1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" fontId="1" fillId="0" borderId="1" xfId="1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4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4" fontId="10" fillId="2" borderId="1" xfId="1" applyNumberFormat="1" applyFont="1" applyFill="1" applyBorder="1" applyAlignment="1" applyProtection="1">
      <alignment horizontal="center" vertical="center"/>
      <protection locked="0"/>
    </xf>
    <xf numFmtId="49" fontId="14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9" xfId="0" applyNumberFormat="1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Protection="1">
      <protection locked="0"/>
    </xf>
    <xf numFmtId="49" fontId="14" fillId="0" borderId="7" xfId="0" applyNumberFormat="1" applyFont="1" applyFill="1" applyBorder="1" applyAlignment="1" applyProtection="1">
      <alignment horizontal="left" vertical="center" wrapText="1"/>
      <protection locked="0"/>
    </xf>
    <xf numFmtId="4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Protection="1">
      <protection locked="0"/>
    </xf>
    <xf numFmtId="49" fontId="14" fillId="0" borderId="9" xfId="0" applyNumberFormat="1" applyFont="1" applyFill="1" applyBorder="1" applyAlignment="1" applyProtection="1">
      <alignment vertical="center" wrapText="1"/>
      <protection locked="0"/>
    </xf>
    <xf numFmtId="4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Protection="1">
      <protection locked="0"/>
    </xf>
    <xf numFmtId="4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4" fontId="11" fillId="0" borderId="0" xfId="0" applyNumberFormat="1" applyFont="1" applyFill="1" applyProtection="1"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4" fontId="1" fillId="2" borderId="1" xfId="1" applyNumberFormat="1" applyFont="1" applyFill="1" applyBorder="1" applyAlignment="1" applyProtection="1">
      <alignment horizontal="center" vertical="center"/>
    </xf>
    <xf numFmtId="4" fontId="10" fillId="2" borderId="1" xfId="1" applyNumberFormat="1" applyFont="1" applyFill="1" applyBorder="1" applyAlignment="1" applyProtection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/>
    </xf>
    <xf numFmtId="4" fontId="1" fillId="0" borderId="1" xfId="1" applyNumberFormat="1" applyFont="1" applyFill="1" applyBorder="1" applyAlignment="1" applyProtection="1">
      <alignment horizontal="center" vertical="center"/>
    </xf>
    <xf numFmtId="4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vertical="center" wrapText="1"/>
      <protection locked="0"/>
    </xf>
    <xf numFmtId="49" fontId="7" fillId="0" borderId="7" xfId="0" applyNumberFormat="1" applyFont="1" applyFill="1" applyBorder="1" applyAlignment="1" applyProtection="1">
      <alignment vertical="center" wrapText="1"/>
      <protection locked="0"/>
    </xf>
    <xf numFmtId="4" fontId="10" fillId="2" borderId="1" xfId="1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4" fontId="7" fillId="3" borderId="1" xfId="1" applyNumberFormat="1" applyFont="1" applyFill="1" applyBorder="1" applyAlignment="1" applyProtection="1">
      <alignment horizontal="center" vertical="center" wrapText="1"/>
    </xf>
    <xf numFmtId="4" fontId="14" fillId="3" borderId="1" xfId="1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4" fontId="12" fillId="0" borderId="2" xfId="1" applyNumberFormat="1" applyFont="1" applyFill="1" applyBorder="1" applyAlignment="1" applyProtection="1">
      <alignment horizontal="center" vertical="center" wrapText="1"/>
    </xf>
    <xf numFmtId="4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4" fontId="7" fillId="0" borderId="6" xfId="0" applyNumberFormat="1" applyFont="1" applyFill="1" applyBorder="1" applyAlignment="1" applyProtection="1">
      <alignment horizontal="center" vertical="center"/>
      <protection locked="0"/>
    </xf>
    <xf numFmtId="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left" vertical="center" wrapText="1"/>
      <protection locked="0"/>
    </xf>
    <xf numFmtId="4" fontId="8" fillId="3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Protection="1">
      <protection locked="0"/>
    </xf>
    <xf numFmtId="0" fontId="8" fillId="3" borderId="7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Protection="1">
      <protection locked="0"/>
    </xf>
    <xf numFmtId="4" fontId="7" fillId="3" borderId="2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1" applyNumberFormat="1" applyFont="1" applyFill="1" applyBorder="1" applyAlignment="1" applyProtection="1">
      <alignment horizontal="center" vertical="center" textRotation="90" wrapText="1"/>
      <protection locked="0"/>
    </xf>
    <xf numFmtId="4" fontId="1" fillId="0" borderId="1" xfId="1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justify" wrapText="1"/>
      <protection locked="0"/>
    </xf>
    <xf numFmtId="4" fontId="10" fillId="2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0" fillId="0" borderId="1" xfId="0" applyFont="1" applyFill="1" applyBorder="1" applyAlignment="1" applyProtection="1">
      <alignment horizontal="justify" wrapText="1"/>
      <protection locked="0"/>
    </xf>
    <xf numFmtId="0" fontId="1" fillId="0" borderId="1" xfId="0" applyFont="1" applyFill="1" applyBorder="1" applyAlignment="1" applyProtection="1">
      <alignment horizontal="justify" wrapText="1"/>
      <protection locked="0"/>
    </xf>
    <xf numFmtId="4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0" xfId="0" applyNumberFormat="1" applyFont="1" applyFill="1" applyProtection="1">
      <protection locked="0"/>
    </xf>
    <xf numFmtId="4" fontId="9" fillId="0" borderId="0" xfId="0" applyNumberFormat="1" applyFont="1" applyFill="1" applyProtection="1">
      <protection locked="0"/>
    </xf>
    <xf numFmtId="0" fontId="13" fillId="0" borderId="0" xfId="0" applyFont="1" applyFill="1" applyProtection="1">
      <protection locked="0"/>
    </xf>
    <xf numFmtId="0" fontId="1" fillId="0" borderId="1" xfId="0" applyFont="1" applyFill="1" applyBorder="1" applyProtection="1">
      <protection locked="0"/>
    </xf>
    <xf numFmtId="4" fontId="12" fillId="0" borderId="1" xfId="0" applyNumberFormat="1" applyFont="1" applyFill="1" applyBorder="1" applyAlignment="1" applyProtection="1">
      <alignment horizontal="right"/>
    </xf>
    <xf numFmtId="4" fontId="10" fillId="0" borderId="1" xfId="0" applyNumberFormat="1" applyFont="1" applyFill="1" applyBorder="1" applyAlignment="1" applyProtection="1">
      <alignment vertical="center" wrapText="1"/>
    </xf>
    <xf numFmtId="4" fontId="1" fillId="0" borderId="1" xfId="0" applyNumberFormat="1" applyFont="1" applyFill="1" applyBorder="1" applyAlignment="1" applyProtection="1">
      <alignment vertical="center" wrapText="1"/>
    </xf>
    <xf numFmtId="166" fontId="1" fillId="0" borderId="0" xfId="0" applyNumberFormat="1" applyFont="1" applyFill="1" applyProtection="1">
      <protection locked="0"/>
    </xf>
    <xf numFmtId="4" fontId="1" fillId="0" borderId="0" xfId="0" applyNumberFormat="1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49" fontId="14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7" xfId="0" applyNumberFormat="1" applyFont="1" applyFill="1" applyBorder="1" applyAlignment="1" applyProtection="1">
      <alignment horizontal="left" vertical="center" wrapText="1"/>
      <protection locked="0"/>
    </xf>
    <xf numFmtId="165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49" fontId="14" fillId="0" borderId="8" xfId="0" applyNumberFormat="1" applyFont="1" applyFill="1" applyBorder="1" applyAlignment="1" applyProtection="1">
      <alignment horizontal="left" vertical="center"/>
      <protection locked="0"/>
    </xf>
    <xf numFmtId="49" fontId="14" fillId="0" borderId="9" xfId="0" applyNumberFormat="1" applyFont="1" applyFill="1" applyBorder="1" applyAlignment="1" applyProtection="1">
      <alignment horizontal="left" vertical="center"/>
      <protection locked="0"/>
    </xf>
    <xf numFmtId="49" fontId="14" fillId="0" borderId="6" xfId="0" applyNumberFormat="1" applyFont="1" applyFill="1" applyBorder="1" applyAlignment="1" applyProtection="1">
      <alignment horizontal="left" vertical="center"/>
      <protection locked="0"/>
    </xf>
    <xf numFmtId="49" fontId="14" fillId="0" borderId="7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0" borderId="8" xfId="0" applyFont="1" applyFill="1" applyBorder="1" applyAlignment="1" applyProtection="1">
      <alignment horizontal="center" vertical="center" textRotation="90" wrapText="1"/>
      <protection locked="0"/>
    </xf>
    <xf numFmtId="0" fontId="1" fillId="0" borderId="9" xfId="0" applyFont="1" applyFill="1" applyBorder="1" applyAlignment="1" applyProtection="1">
      <alignment horizontal="center" vertical="center" textRotation="90" wrapText="1"/>
      <protection locked="0"/>
    </xf>
    <xf numFmtId="0" fontId="1" fillId="0" borderId="12" xfId="0" applyFont="1" applyFill="1" applyBorder="1" applyAlignment="1" applyProtection="1">
      <alignment horizontal="center" vertical="center" textRotation="90" wrapText="1"/>
      <protection locked="0"/>
    </xf>
    <xf numFmtId="0" fontId="1" fillId="0" borderId="13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1" fillId="0" borderId="11" xfId="0" applyFont="1" applyFill="1" applyBorder="1" applyAlignment="1" applyProtection="1">
      <alignment horizontal="center" vertical="center" textRotation="90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Fill="1" applyBorder="1" applyAlignment="1" applyProtection="1">
      <alignment horizontal="left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14" fillId="0" borderId="9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Alignment="1" applyProtection="1">
      <alignment horizontal="center"/>
      <protection locked="0"/>
    </xf>
    <xf numFmtId="49" fontId="14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W320"/>
  <sheetViews>
    <sheetView tabSelected="1" topLeftCell="A145" zoomScaleNormal="100" workbookViewId="0">
      <selection activeCell="T159" sqref="T159"/>
    </sheetView>
  </sheetViews>
  <sheetFormatPr defaultRowHeight="12.75" outlineLevelRow="4" x14ac:dyDescent="0.2"/>
  <cols>
    <col min="1" max="1" width="8.140625" style="32" customWidth="1"/>
    <col min="2" max="2" width="7" style="32" customWidth="1"/>
    <col min="3" max="3" width="40.7109375" style="32" customWidth="1"/>
    <col min="4" max="4" width="18.7109375" style="32" customWidth="1"/>
    <col min="5" max="5" width="13.85546875" style="32" customWidth="1"/>
    <col min="6" max="6" width="11.5703125" style="32" customWidth="1"/>
    <col min="7" max="7" width="11.7109375" style="32" customWidth="1"/>
    <col min="8" max="8" width="13.140625" style="32" customWidth="1"/>
    <col min="9" max="9" width="9.42578125" style="32" customWidth="1"/>
    <col min="10" max="10" width="11.5703125" style="32" customWidth="1"/>
    <col min="11" max="11" width="12" style="32" customWidth="1"/>
    <col min="12" max="12" width="11.7109375" style="32" customWidth="1"/>
    <col min="13" max="13" width="12.28515625" style="32" customWidth="1"/>
    <col min="14" max="14" width="6.28515625" style="32" customWidth="1"/>
    <col min="15" max="15" width="10.42578125" style="32" customWidth="1"/>
    <col min="16" max="16" width="9.140625" style="32" customWidth="1"/>
    <col min="17" max="17" width="11.28515625" style="32" customWidth="1"/>
    <col min="18" max="18" width="11.42578125" style="32" customWidth="1"/>
    <col min="19" max="19" width="8.28515625" style="32" customWidth="1"/>
    <col min="20" max="20" width="14.28515625" style="32" customWidth="1"/>
    <col min="21" max="21" width="12.5703125" style="43" customWidth="1"/>
    <col min="22" max="16384" width="9.140625" style="43"/>
  </cols>
  <sheetData>
    <row r="2" spans="1:21" ht="17.25" customHeight="1" x14ac:dyDescent="0.2">
      <c r="A2" s="180" t="s">
        <v>11</v>
      </c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1" x14ac:dyDescent="0.2">
      <c r="A3" s="182" t="s">
        <v>25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1" x14ac:dyDescent="0.2">
      <c r="A4" s="182" t="s">
        <v>354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6" spans="1:21" ht="23.25" customHeight="1" x14ac:dyDescent="0.2">
      <c r="A6" s="179" t="s">
        <v>0</v>
      </c>
      <c r="B6" s="184" t="s">
        <v>1</v>
      </c>
      <c r="C6" s="185"/>
      <c r="D6" s="183" t="s">
        <v>2</v>
      </c>
      <c r="E6" s="179" t="s">
        <v>3</v>
      </c>
      <c r="F6" s="179"/>
      <c r="G6" s="179"/>
      <c r="H6" s="179"/>
      <c r="I6" s="179"/>
      <c r="J6" s="179" t="s">
        <v>356</v>
      </c>
      <c r="K6" s="179"/>
      <c r="L6" s="179"/>
      <c r="M6" s="179"/>
      <c r="N6" s="179"/>
      <c r="O6" s="179" t="s">
        <v>357</v>
      </c>
      <c r="P6" s="179"/>
      <c r="Q6" s="179"/>
      <c r="R6" s="179"/>
      <c r="S6" s="179"/>
      <c r="T6" s="179" t="s">
        <v>256</v>
      </c>
    </row>
    <row r="7" spans="1:21" x14ac:dyDescent="0.2">
      <c r="A7" s="179"/>
      <c r="B7" s="186"/>
      <c r="C7" s="187"/>
      <c r="D7" s="183"/>
      <c r="E7" s="179" t="s">
        <v>355</v>
      </c>
      <c r="F7" s="179"/>
      <c r="G7" s="179"/>
      <c r="H7" s="179"/>
      <c r="I7" s="179"/>
      <c r="J7" s="179" t="s">
        <v>4</v>
      </c>
      <c r="K7" s="179"/>
      <c r="L7" s="179"/>
      <c r="M7" s="179"/>
      <c r="N7" s="179"/>
      <c r="O7" s="179" t="s">
        <v>4</v>
      </c>
      <c r="P7" s="179"/>
      <c r="Q7" s="179"/>
      <c r="R7" s="179"/>
      <c r="S7" s="179"/>
      <c r="T7" s="179"/>
    </row>
    <row r="8" spans="1:21" ht="109.5" customHeight="1" x14ac:dyDescent="0.2">
      <c r="A8" s="179"/>
      <c r="B8" s="188"/>
      <c r="C8" s="189"/>
      <c r="D8" s="183"/>
      <c r="E8" s="31" t="s">
        <v>9</v>
      </c>
      <c r="F8" s="31" t="s">
        <v>5</v>
      </c>
      <c r="G8" s="31" t="s">
        <v>6</v>
      </c>
      <c r="H8" s="31" t="s">
        <v>85</v>
      </c>
      <c r="I8" s="31" t="s">
        <v>7</v>
      </c>
      <c r="J8" s="31" t="s">
        <v>9</v>
      </c>
      <c r="K8" s="31" t="s">
        <v>8</v>
      </c>
      <c r="L8" s="31" t="s">
        <v>6</v>
      </c>
      <c r="M8" s="31" t="s">
        <v>85</v>
      </c>
      <c r="N8" s="31" t="s">
        <v>7</v>
      </c>
      <c r="O8" s="31" t="s">
        <v>9</v>
      </c>
      <c r="P8" s="31" t="s">
        <v>8</v>
      </c>
      <c r="Q8" s="31" t="s">
        <v>6</v>
      </c>
      <c r="R8" s="31" t="s">
        <v>85</v>
      </c>
      <c r="S8" s="31" t="s">
        <v>7</v>
      </c>
      <c r="T8" s="179"/>
    </row>
    <row r="9" spans="1:21" ht="74.25" customHeight="1" x14ac:dyDescent="0.2">
      <c r="A9" s="44">
        <v>1</v>
      </c>
      <c r="B9" s="190" t="s">
        <v>358</v>
      </c>
      <c r="C9" s="191"/>
      <c r="D9" s="45"/>
      <c r="E9" s="46">
        <f>F9+G9+H9+I9</f>
        <v>12770.08</v>
      </c>
      <c r="F9" s="47"/>
      <c r="G9" s="48"/>
      <c r="H9" s="46">
        <f>H10+H13</f>
        <v>12770.08</v>
      </c>
      <c r="I9" s="48"/>
      <c r="J9" s="46">
        <f>K9+L9+M9+N9</f>
        <v>5321.65</v>
      </c>
      <c r="K9" s="47"/>
      <c r="L9" s="48"/>
      <c r="M9" s="46">
        <f>M10+M13</f>
        <v>5321.65</v>
      </c>
      <c r="N9" s="48"/>
      <c r="O9" s="46">
        <f>P9+Q9+R9+S9</f>
        <v>5321.65</v>
      </c>
      <c r="P9" s="47"/>
      <c r="Q9" s="48"/>
      <c r="R9" s="46">
        <f>R10+R13</f>
        <v>5321.65</v>
      </c>
      <c r="S9" s="48"/>
      <c r="T9" s="48">
        <f>O9/E9*100</f>
        <v>41.67280079686266</v>
      </c>
    </row>
    <row r="10" spans="1:21" s="56" customFormat="1" ht="47.25" customHeight="1" outlineLevel="1" x14ac:dyDescent="0.2">
      <c r="A10" s="49" t="s">
        <v>338</v>
      </c>
      <c r="B10" s="192" t="s">
        <v>359</v>
      </c>
      <c r="C10" s="193"/>
      <c r="D10" s="50"/>
      <c r="E10" s="51">
        <f t="shared" ref="E10:E11" si="0">F10+G10+H10+I10</f>
        <v>4557.9799999999996</v>
      </c>
      <c r="F10" s="52"/>
      <c r="G10" s="53"/>
      <c r="H10" s="54">
        <f>SUM(H11:H12)</f>
        <v>4557.9799999999996</v>
      </c>
      <c r="I10" s="53"/>
      <c r="J10" s="51">
        <f t="shared" ref="J10:J11" si="1">K10+L10+M10+N10</f>
        <v>1786.95</v>
      </c>
      <c r="K10" s="52"/>
      <c r="L10" s="53"/>
      <c r="M10" s="54">
        <f>SUM(M11:M12)</f>
        <v>1786.95</v>
      </c>
      <c r="N10" s="53"/>
      <c r="O10" s="51">
        <f t="shared" ref="O10:O11" si="2">P10+Q10+R10+S10</f>
        <v>1786.95</v>
      </c>
      <c r="P10" s="52"/>
      <c r="Q10" s="53"/>
      <c r="R10" s="54">
        <f>SUM(R11:R12)</f>
        <v>1786.95</v>
      </c>
      <c r="S10" s="53"/>
      <c r="T10" s="55">
        <f t="shared" ref="T10:T15" si="3">O10/E10*100</f>
        <v>39.204867068306584</v>
      </c>
    </row>
    <row r="11" spans="1:21" ht="41.25" customHeight="1" outlineLevel="2" x14ac:dyDescent="0.2">
      <c r="A11" s="57" t="s">
        <v>339</v>
      </c>
      <c r="B11" s="57"/>
      <c r="C11" s="58" t="s">
        <v>360</v>
      </c>
      <c r="D11" s="59"/>
      <c r="E11" s="60">
        <f t="shared" si="0"/>
        <v>4557.9799999999996</v>
      </c>
      <c r="F11" s="61"/>
      <c r="G11" s="62"/>
      <c r="H11" s="61">
        <v>4557.9799999999996</v>
      </c>
      <c r="I11" s="62"/>
      <c r="J11" s="60">
        <f t="shared" si="1"/>
        <v>1786.95</v>
      </c>
      <c r="K11" s="62"/>
      <c r="L11" s="62"/>
      <c r="M11" s="61">
        <v>1786.95</v>
      </c>
      <c r="N11" s="62"/>
      <c r="O11" s="60">
        <f t="shared" si="2"/>
        <v>1786.95</v>
      </c>
      <c r="P11" s="62"/>
      <c r="Q11" s="62"/>
      <c r="R11" s="61">
        <v>1786.95</v>
      </c>
      <c r="S11" s="62"/>
      <c r="T11" s="63">
        <f t="shared" si="3"/>
        <v>39.204867068306584</v>
      </c>
    </row>
    <row r="12" spans="1:21" ht="33" customHeight="1" outlineLevel="2" x14ac:dyDescent="0.2">
      <c r="A12" s="64" t="s">
        <v>365</v>
      </c>
      <c r="B12" s="64"/>
      <c r="C12" s="59" t="s">
        <v>361</v>
      </c>
      <c r="D12" s="59"/>
      <c r="E12" s="60">
        <f>F12+G12+H12+I12</f>
        <v>0</v>
      </c>
      <c r="F12" s="65"/>
      <c r="G12" s="63"/>
      <c r="H12" s="65">
        <v>0</v>
      </c>
      <c r="I12" s="63"/>
      <c r="J12" s="60">
        <f>K12+L12+M12+N12</f>
        <v>0</v>
      </c>
      <c r="K12" s="63"/>
      <c r="L12" s="63"/>
      <c r="M12" s="65">
        <v>0</v>
      </c>
      <c r="N12" s="63"/>
      <c r="O12" s="60">
        <f>P12+Q12+R12+S12</f>
        <v>0</v>
      </c>
      <c r="P12" s="63"/>
      <c r="Q12" s="63"/>
      <c r="R12" s="65">
        <v>0</v>
      </c>
      <c r="S12" s="63"/>
      <c r="T12" s="63" t="s">
        <v>743</v>
      </c>
    </row>
    <row r="13" spans="1:21" s="56" customFormat="1" ht="44.25" customHeight="1" outlineLevel="1" x14ac:dyDescent="0.2">
      <c r="A13" s="66" t="s">
        <v>366</v>
      </c>
      <c r="B13" s="194" t="s">
        <v>362</v>
      </c>
      <c r="C13" s="195"/>
      <c r="D13" s="67"/>
      <c r="E13" s="51">
        <f t="shared" ref="E13:E15" si="4">F13+G13+H13+I13</f>
        <v>8212.1</v>
      </c>
      <c r="F13" s="68"/>
      <c r="G13" s="55"/>
      <c r="H13" s="51">
        <f>SUM(H14:H15)</f>
        <v>8212.1</v>
      </c>
      <c r="I13" s="55"/>
      <c r="J13" s="51">
        <f t="shared" ref="J13:J15" si="5">K13+L13+M13+N13</f>
        <v>3534.7</v>
      </c>
      <c r="K13" s="55"/>
      <c r="L13" s="55"/>
      <c r="M13" s="51">
        <f>SUM(M14:M15)</f>
        <v>3534.7</v>
      </c>
      <c r="N13" s="55"/>
      <c r="O13" s="51">
        <f t="shared" ref="O13:O15" si="6">P13+Q13+R13+S13</f>
        <v>3534.7</v>
      </c>
      <c r="P13" s="55"/>
      <c r="Q13" s="55"/>
      <c r="R13" s="51">
        <f>SUM(R14:R15)</f>
        <v>3534.7</v>
      </c>
      <c r="S13" s="55"/>
      <c r="T13" s="55">
        <f t="shared" si="3"/>
        <v>43.042583504828237</v>
      </c>
    </row>
    <row r="14" spans="1:21" ht="25.5" customHeight="1" outlineLevel="2" x14ac:dyDescent="0.2">
      <c r="A14" s="69" t="s">
        <v>330</v>
      </c>
      <c r="B14" s="69"/>
      <c r="C14" s="59" t="s">
        <v>363</v>
      </c>
      <c r="D14" s="59"/>
      <c r="E14" s="60">
        <f t="shared" si="4"/>
        <v>5876.35</v>
      </c>
      <c r="F14" s="65"/>
      <c r="G14" s="63"/>
      <c r="H14" s="65">
        <v>5876.35</v>
      </c>
      <c r="I14" s="63"/>
      <c r="J14" s="60">
        <f t="shared" si="5"/>
        <v>2400.17</v>
      </c>
      <c r="K14" s="63"/>
      <c r="L14" s="63"/>
      <c r="M14" s="65">
        <v>2400.17</v>
      </c>
      <c r="N14" s="63"/>
      <c r="O14" s="60">
        <f t="shared" si="6"/>
        <v>2400.17</v>
      </c>
      <c r="P14" s="63"/>
      <c r="Q14" s="63"/>
      <c r="R14" s="65">
        <v>2400.17</v>
      </c>
      <c r="S14" s="63"/>
      <c r="T14" s="63">
        <f t="shared" si="3"/>
        <v>40.844571885609263</v>
      </c>
    </row>
    <row r="15" spans="1:21" ht="61.5" customHeight="1" outlineLevel="2" x14ac:dyDescent="0.2">
      <c r="A15" s="69" t="s">
        <v>331</v>
      </c>
      <c r="B15" s="69"/>
      <c r="C15" s="59" t="s">
        <v>364</v>
      </c>
      <c r="D15" s="59"/>
      <c r="E15" s="60">
        <f t="shared" si="4"/>
        <v>2335.75</v>
      </c>
      <c r="F15" s="65"/>
      <c r="G15" s="63"/>
      <c r="H15" s="65">
        <v>2335.75</v>
      </c>
      <c r="I15" s="63"/>
      <c r="J15" s="60">
        <f t="shared" si="5"/>
        <v>1134.53</v>
      </c>
      <c r="K15" s="63"/>
      <c r="L15" s="63"/>
      <c r="M15" s="65">
        <v>1134.53</v>
      </c>
      <c r="N15" s="63"/>
      <c r="O15" s="60">
        <f t="shared" si="6"/>
        <v>1134.53</v>
      </c>
      <c r="P15" s="63"/>
      <c r="Q15" s="63"/>
      <c r="R15" s="65">
        <v>1134.53</v>
      </c>
      <c r="S15" s="63"/>
      <c r="T15" s="63">
        <f t="shared" si="3"/>
        <v>48.572407149737771</v>
      </c>
    </row>
    <row r="16" spans="1:21" ht="75" customHeight="1" x14ac:dyDescent="0.2">
      <c r="A16" s="44">
        <v>2</v>
      </c>
      <c r="B16" s="196" t="s">
        <v>367</v>
      </c>
      <c r="C16" s="197"/>
      <c r="D16" s="45"/>
      <c r="E16" s="46">
        <f>F16+G16+H16+I16</f>
        <v>15718.530000000002</v>
      </c>
      <c r="F16" s="47"/>
      <c r="G16" s="48"/>
      <c r="H16" s="46">
        <f>H17+H18+H31</f>
        <v>15718.530000000002</v>
      </c>
      <c r="I16" s="48"/>
      <c r="J16" s="46">
        <f>K16+L16+M16+N16</f>
        <v>7166.74</v>
      </c>
      <c r="K16" s="48"/>
      <c r="L16" s="48"/>
      <c r="M16" s="46">
        <f>M17+M18+M31</f>
        <v>7166.74</v>
      </c>
      <c r="N16" s="48"/>
      <c r="O16" s="46">
        <f>P16+Q16+R16+S16</f>
        <v>5807.59</v>
      </c>
      <c r="P16" s="48"/>
      <c r="Q16" s="48"/>
      <c r="R16" s="46">
        <f>R17+R18+R31</f>
        <v>5807.59</v>
      </c>
      <c r="S16" s="70"/>
      <c r="T16" s="48">
        <f>R16/E16*100</f>
        <v>36.947411749063043</v>
      </c>
      <c r="U16" s="71"/>
    </row>
    <row r="17" spans="1:20" ht="56.25" customHeight="1" outlineLevel="1" x14ac:dyDescent="0.2">
      <c r="A17" s="72" t="s">
        <v>10</v>
      </c>
      <c r="B17" s="72"/>
      <c r="C17" s="59" t="s">
        <v>368</v>
      </c>
      <c r="D17" s="59"/>
      <c r="E17" s="60">
        <f>F17+G17+H17+I17</f>
        <v>313.92</v>
      </c>
      <c r="F17" s="65"/>
      <c r="G17" s="63"/>
      <c r="H17" s="65">
        <v>313.92</v>
      </c>
      <c r="I17" s="63"/>
      <c r="J17" s="60">
        <f>K17+L17+M17+N17</f>
        <v>313.92</v>
      </c>
      <c r="K17" s="63"/>
      <c r="L17" s="63"/>
      <c r="M17" s="65">
        <v>313.92</v>
      </c>
      <c r="N17" s="63"/>
      <c r="O17" s="60">
        <f>P17+Q17+R17+S17</f>
        <v>22.87</v>
      </c>
      <c r="P17" s="63"/>
      <c r="Q17" s="63"/>
      <c r="R17" s="65">
        <v>22.87</v>
      </c>
      <c r="S17" s="63"/>
      <c r="T17" s="63">
        <f>R17/E17*100</f>
        <v>7.2852956167176348</v>
      </c>
    </row>
    <row r="18" spans="1:20" ht="54" customHeight="1" outlineLevel="1" x14ac:dyDescent="0.2">
      <c r="A18" s="73" t="s">
        <v>28</v>
      </c>
      <c r="B18" s="198" t="s">
        <v>369</v>
      </c>
      <c r="C18" s="199"/>
      <c r="D18" s="50"/>
      <c r="E18" s="51">
        <f t="shared" ref="E18:E45" si="7">F18+G18+H18+I18</f>
        <v>4961.88</v>
      </c>
      <c r="F18" s="68"/>
      <c r="G18" s="55"/>
      <c r="H18" s="51">
        <f>H19+H20+H21+H24+H25+H26+H27+H28+H29+H30</f>
        <v>4961.88</v>
      </c>
      <c r="I18" s="55"/>
      <c r="J18" s="51">
        <f>K18+L18+M18+N18</f>
        <v>2425.48</v>
      </c>
      <c r="K18" s="55"/>
      <c r="L18" s="55"/>
      <c r="M18" s="51">
        <f>M19+M20+M21+M24+M25+M26+M27+M28+M29+M30</f>
        <v>2425.48</v>
      </c>
      <c r="N18" s="55"/>
      <c r="O18" s="51">
        <f t="shared" ref="O18:O45" si="8">P18+Q18+R18+S18</f>
        <v>1930.48</v>
      </c>
      <c r="P18" s="55"/>
      <c r="Q18" s="55"/>
      <c r="R18" s="51">
        <f>R19+R20+R21+R24+R25+R26+R27+R28+R29+R30</f>
        <v>1930.48</v>
      </c>
      <c r="S18" s="55"/>
      <c r="T18" s="55">
        <f>R18/E18*100</f>
        <v>38.906221029126058</v>
      </c>
    </row>
    <row r="19" spans="1:20" ht="28.5" customHeight="1" outlineLevel="2" x14ac:dyDescent="0.2">
      <c r="A19" s="69" t="s">
        <v>258</v>
      </c>
      <c r="B19" s="173" t="s">
        <v>50</v>
      </c>
      <c r="C19" s="174"/>
      <c r="D19" s="59"/>
      <c r="E19" s="60">
        <f t="shared" si="7"/>
        <v>150</v>
      </c>
      <c r="F19" s="65"/>
      <c r="G19" s="63"/>
      <c r="H19" s="61">
        <v>150</v>
      </c>
      <c r="I19" s="63"/>
      <c r="J19" s="60">
        <f t="shared" ref="J19:J45" si="9">K19+L19+M19+N19</f>
        <v>100</v>
      </c>
      <c r="K19" s="63"/>
      <c r="L19" s="63"/>
      <c r="M19" s="65">
        <v>100</v>
      </c>
      <c r="N19" s="63"/>
      <c r="O19" s="60">
        <f t="shared" si="8"/>
        <v>42</v>
      </c>
      <c r="P19" s="63"/>
      <c r="Q19" s="63"/>
      <c r="R19" s="65">
        <v>42</v>
      </c>
      <c r="S19" s="63"/>
      <c r="T19" s="63">
        <f t="shared" ref="T19:T31" si="10">O19/E19*100</f>
        <v>28.000000000000004</v>
      </c>
    </row>
    <row r="20" spans="1:20" ht="39" customHeight="1" outlineLevel="2" x14ac:dyDescent="0.2">
      <c r="A20" s="69" t="s">
        <v>259</v>
      </c>
      <c r="B20" s="169" t="s">
        <v>51</v>
      </c>
      <c r="C20" s="170"/>
      <c r="D20" s="59"/>
      <c r="E20" s="60">
        <f t="shared" si="7"/>
        <v>480.48</v>
      </c>
      <c r="F20" s="65"/>
      <c r="G20" s="63"/>
      <c r="H20" s="65">
        <v>480.48</v>
      </c>
      <c r="I20" s="63"/>
      <c r="J20" s="60">
        <f t="shared" si="9"/>
        <v>480.48</v>
      </c>
      <c r="K20" s="63"/>
      <c r="L20" s="63"/>
      <c r="M20" s="65">
        <v>480.48</v>
      </c>
      <c r="N20" s="63"/>
      <c r="O20" s="60">
        <f t="shared" si="8"/>
        <v>480.48</v>
      </c>
      <c r="P20" s="63"/>
      <c r="Q20" s="63"/>
      <c r="R20" s="65">
        <v>480.48</v>
      </c>
      <c r="S20" s="63"/>
      <c r="T20" s="62">
        <f t="shared" si="10"/>
        <v>100</v>
      </c>
    </row>
    <row r="21" spans="1:20" ht="18" customHeight="1" outlineLevel="2" x14ac:dyDescent="0.2">
      <c r="A21" s="69" t="s">
        <v>260</v>
      </c>
      <c r="B21" s="169" t="s">
        <v>370</v>
      </c>
      <c r="C21" s="170"/>
      <c r="D21" s="59"/>
      <c r="E21" s="60">
        <f t="shared" si="7"/>
        <v>304</v>
      </c>
      <c r="F21" s="65"/>
      <c r="G21" s="63"/>
      <c r="H21" s="74">
        <f>SUM(H22:H23)</f>
        <v>304</v>
      </c>
      <c r="I21" s="63"/>
      <c r="J21" s="60">
        <f t="shared" si="9"/>
        <v>145</v>
      </c>
      <c r="K21" s="63"/>
      <c r="L21" s="63"/>
      <c r="M21" s="74">
        <f>SUM(M22:M23)</f>
        <v>145</v>
      </c>
      <c r="N21" s="63"/>
      <c r="O21" s="60">
        <f t="shared" si="8"/>
        <v>145</v>
      </c>
      <c r="P21" s="63"/>
      <c r="Q21" s="63"/>
      <c r="R21" s="74">
        <f>SUM(R22:R23)</f>
        <v>145</v>
      </c>
      <c r="S21" s="63"/>
      <c r="T21" s="63">
        <f t="shared" si="10"/>
        <v>47.69736842105263</v>
      </c>
    </row>
    <row r="22" spans="1:20" s="41" customFormat="1" ht="38.25" customHeight="1" outlineLevel="3" x14ac:dyDescent="0.2">
      <c r="A22" s="75" t="s">
        <v>372</v>
      </c>
      <c r="B22" s="75"/>
      <c r="C22" s="36" t="s">
        <v>371</v>
      </c>
      <c r="D22" s="36"/>
      <c r="E22" s="42">
        <f t="shared" si="7"/>
        <v>279</v>
      </c>
      <c r="F22" s="37"/>
      <c r="G22" s="40"/>
      <c r="H22" s="37">
        <v>279</v>
      </c>
      <c r="I22" s="40"/>
      <c r="J22" s="42">
        <f t="shared" si="9"/>
        <v>130</v>
      </c>
      <c r="K22" s="40"/>
      <c r="L22" s="40"/>
      <c r="M22" s="37">
        <v>130</v>
      </c>
      <c r="N22" s="40"/>
      <c r="O22" s="42">
        <f t="shared" si="8"/>
        <v>130</v>
      </c>
      <c r="P22" s="40"/>
      <c r="Q22" s="40"/>
      <c r="R22" s="37">
        <v>130</v>
      </c>
      <c r="S22" s="40"/>
      <c r="T22" s="40">
        <f t="shared" si="10"/>
        <v>46.59498207885305</v>
      </c>
    </row>
    <row r="23" spans="1:20" s="41" customFormat="1" ht="38.25" customHeight="1" outlineLevel="3" x14ac:dyDescent="0.2">
      <c r="A23" s="75" t="s">
        <v>373</v>
      </c>
      <c r="B23" s="75"/>
      <c r="C23" s="36" t="s">
        <v>58</v>
      </c>
      <c r="D23" s="36"/>
      <c r="E23" s="42">
        <f t="shared" si="7"/>
        <v>25</v>
      </c>
      <c r="F23" s="37"/>
      <c r="G23" s="40"/>
      <c r="H23" s="37">
        <v>25</v>
      </c>
      <c r="I23" s="40"/>
      <c r="J23" s="42">
        <f t="shared" si="9"/>
        <v>15</v>
      </c>
      <c r="K23" s="40"/>
      <c r="L23" s="40"/>
      <c r="M23" s="37">
        <v>15</v>
      </c>
      <c r="N23" s="40"/>
      <c r="O23" s="42">
        <f t="shared" si="8"/>
        <v>15</v>
      </c>
      <c r="P23" s="40"/>
      <c r="Q23" s="40"/>
      <c r="R23" s="37">
        <v>15</v>
      </c>
      <c r="S23" s="40"/>
      <c r="T23" s="40">
        <f t="shared" si="10"/>
        <v>60</v>
      </c>
    </row>
    <row r="24" spans="1:20" ht="32.25" customHeight="1" outlineLevel="2" x14ac:dyDescent="0.2">
      <c r="A24" s="69" t="s">
        <v>261</v>
      </c>
      <c r="B24" s="169" t="s">
        <v>52</v>
      </c>
      <c r="C24" s="170"/>
      <c r="D24" s="59"/>
      <c r="E24" s="60">
        <f t="shared" si="7"/>
        <v>960</v>
      </c>
      <c r="F24" s="65"/>
      <c r="G24" s="63"/>
      <c r="H24" s="65">
        <v>960</v>
      </c>
      <c r="I24" s="63"/>
      <c r="J24" s="60">
        <f t="shared" si="9"/>
        <v>600</v>
      </c>
      <c r="K24" s="63"/>
      <c r="L24" s="63"/>
      <c r="M24" s="65">
        <v>600</v>
      </c>
      <c r="N24" s="63"/>
      <c r="O24" s="60">
        <f t="shared" si="8"/>
        <v>444</v>
      </c>
      <c r="P24" s="63"/>
      <c r="Q24" s="63"/>
      <c r="R24" s="65">
        <v>444</v>
      </c>
      <c r="S24" s="63"/>
      <c r="T24" s="63">
        <f t="shared" si="10"/>
        <v>46.25</v>
      </c>
    </row>
    <row r="25" spans="1:20" ht="32.25" customHeight="1" outlineLevel="2" x14ac:dyDescent="0.2">
      <c r="A25" s="69" t="s">
        <v>262</v>
      </c>
      <c r="B25" s="169" t="s">
        <v>53</v>
      </c>
      <c r="C25" s="170"/>
      <c r="D25" s="59"/>
      <c r="E25" s="60">
        <f t="shared" si="7"/>
        <v>1100</v>
      </c>
      <c r="F25" s="65"/>
      <c r="G25" s="63"/>
      <c r="H25" s="65">
        <v>1100</v>
      </c>
      <c r="I25" s="63"/>
      <c r="J25" s="60">
        <f t="shared" si="9"/>
        <v>600</v>
      </c>
      <c r="K25" s="63"/>
      <c r="L25" s="63"/>
      <c r="M25" s="65">
        <v>600</v>
      </c>
      <c r="N25" s="63"/>
      <c r="O25" s="60">
        <f t="shared" si="8"/>
        <v>444</v>
      </c>
      <c r="P25" s="63"/>
      <c r="Q25" s="63"/>
      <c r="R25" s="65">
        <v>444</v>
      </c>
      <c r="S25" s="63"/>
      <c r="T25" s="63">
        <f t="shared" si="10"/>
        <v>40.36363636363636</v>
      </c>
    </row>
    <row r="26" spans="1:20" ht="32.25" customHeight="1" outlineLevel="2" x14ac:dyDescent="0.2">
      <c r="A26" s="69" t="s">
        <v>263</v>
      </c>
      <c r="B26" s="173" t="s">
        <v>54</v>
      </c>
      <c r="C26" s="174"/>
      <c r="D26" s="59"/>
      <c r="E26" s="60">
        <f t="shared" si="7"/>
        <v>411</v>
      </c>
      <c r="F26" s="65"/>
      <c r="G26" s="63"/>
      <c r="H26" s="65">
        <v>411</v>
      </c>
      <c r="I26" s="63"/>
      <c r="J26" s="60">
        <f t="shared" si="9"/>
        <v>0</v>
      </c>
      <c r="K26" s="63"/>
      <c r="L26" s="63"/>
      <c r="M26" s="65">
        <v>0</v>
      </c>
      <c r="N26" s="63"/>
      <c r="O26" s="60">
        <f t="shared" si="8"/>
        <v>0</v>
      </c>
      <c r="P26" s="63"/>
      <c r="Q26" s="63"/>
      <c r="R26" s="65">
        <v>0</v>
      </c>
      <c r="S26" s="63"/>
      <c r="T26" s="63">
        <f t="shared" si="10"/>
        <v>0</v>
      </c>
    </row>
    <row r="27" spans="1:20" ht="32.25" customHeight="1" outlineLevel="2" x14ac:dyDescent="0.2">
      <c r="A27" s="69" t="s">
        <v>264</v>
      </c>
      <c r="B27" s="173" t="s">
        <v>55</v>
      </c>
      <c r="C27" s="174"/>
      <c r="D27" s="59"/>
      <c r="E27" s="60">
        <f t="shared" si="7"/>
        <v>71.400000000000006</v>
      </c>
      <c r="F27" s="65"/>
      <c r="G27" s="63"/>
      <c r="H27" s="65">
        <v>71.400000000000006</v>
      </c>
      <c r="I27" s="63"/>
      <c r="J27" s="60">
        <f t="shared" si="9"/>
        <v>0</v>
      </c>
      <c r="K27" s="63"/>
      <c r="L27" s="63"/>
      <c r="M27" s="65">
        <v>0</v>
      </c>
      <c r="N27" s="63"/>
      <c r="O27" s="60">
        <f t="shared" si="8"/>
        <v>0</v>
      </c>
      <c r="P27" s="63"/>
      <c r="Q27" s="63"/>
      <c r="R27" s="65">
        <v>0</v>
      </c>
      <c r="S27" s="63"/>
      <c r="T27" s="63">
        <f t="shared" si="10"/>
        <v>0</v>
      </c>
    </row>
    <row r="28" spans="1:20" ht="62.25" customHeight="1" outlineLevel="2" x14ac:dyDescent="0.2">
      <c r="A28" s="69" t="s">
        <v>265</v>
      </c>
      <c r="B28" s="173" t="s">
        <v>56</v>
      </c>
      <c r="C28" s="174"/>
      <c r="D28" s="59"/>
      <c r="E28" s="60">
        <f t="shared" si="7"/>
        <v>900</v>
      </c>
      <c r="F28" s="65"/>
      <c r="G28" s="63"/>
      <c r="H28" s="65">
        <v>900</v>
      </c>
      <c r="I28" s="63"/>
      <c r="J28" s="60">
        <f t="shared" si="9"/>
        <v>500</v>
      </c>
      <c r="K28" s="63"/>
      <c r="L28" s="63"/>
      <c r="M28" s="65">
        <v>500</v>
      </c>
      <c r="N28" s="63"/>
      <c r="O28" s="60">
        <f t="shared" si="8"/>
        <v>375</v>
      </c>
      <c r="P28" s="63"/>
      <c r="Q28" s="63"/>
      <c r="R28" s="65">
        <v>375</v>
      </c>
      <c r="S28" s="63"/>
      <c r="T28" s="63">
        <f t="shared" si="10"/>
        <v>41.666666666666671</v>
      </c>
    </row>
    <row r="29" spans="1:20" ht="24.75" customHeight="1" outlineLevel="2" x14ac:dyDescent="0.2">
      <c r="A29" s="69" t="s">
        <v>266</v>
      </c>
      <c r="B29" s="173" t="s">
        <v>57</v>
      </c>
      <c r="C29" s="174"/>
      <c r="D29" s="59"/>
      <c r="E29" s="60">
        <f t="shared" si="7"/>
        <v>493</v>
      </c>
      <c r="F29" s="65"/>
      <c r="G29" s="63"/>
      <c r="H29" s="65">
        <v>493</v>
      </c>
      <c r="I29" s="63"/>
      <c r="J29" s="60">
        <f t="shared" si="9"/>
        <v>0</v>
      </c>
      <c r="K29" s="63"/>
      <c r="L29" s="63"/>
      <c r="M29" s="65">
        <v>0</v>
      </c>
      <c r="N29" s="63"/>
      <c r="O29" s="60">
        <f t="shared" si="8"/>
        <v>0</v>
      </c>
      <c r="P29" s="63"/>
      <c r="Q29" s="63"/>
      <c r="R29" s="65">
        <v>0</v>
      </c>
      <c r="S29" s="63"/>
      <c r="T29" s="63">
        <f t="shared" si="10"/>
        <v>0</v>
      </c>
    </row>
    <row r="30" spans="1:20" ht="23.25" customHeight="1" outlineLevel="2" x14ac:dyDescent="0.2">
      <c r="A30" s="69" t="s">
        <v>267</v>
      </c>
      <c r="B30" s="169" t="s">
        <v>374</v>
      </c>
      <c r="C30" s="170"/>
      <c r="D30" s="59"/>
      <c r="E30" s="60">
        <f t="shared" si="7"/>
        <v>92</v>
      </c>
      <c r="F30" s="65"/>
      <c r="G30" s="63"/>
      <c r="H30" s="65">
        <v>92</v>
      </c>
      <c r="I30" s="63"/>
      <c r="J30" s="60">
        <f t="shared" si="9"/>
        <v>0</v>
      </c>
      <c r="K30" s="63"/>
      <c r="L30" s="63"/>
      <c r="M30" s="65">
        <v>0</v>
      </c>
      <c r="N30" s="63"/>
      <c r="O30" s="60">
        <f t="shared" si="8"/>
        <v>0</v>
      </c>
      <c r="P30" s="63"/>
      <c r="Q30" s="63"/>
      <c r="R30" s="65">
        <v>0</v>
      </c>
      <c r="S30" s="63"/>
      <c r="T30" s="63">
        <f t="shared" si="10"/>
        <v>0</v>
      </c>
    </row>
    <row r="31" spans="1:20" ht="54" customHeight="1" outlineLevel="1" x14ac:dyDescent="0.2">
      <c r="A31" s="76" t="s">
        <v>29</v>
      </c>
      <c r="B31" s="171" t="s">
        <v>375</v>
      </c>
      <c r="C31" s="172"/>
      <c r="D31" s="50"/>
      <c r="E31" s="51">
        <f>F31+G31+H31+I31</f>
        <v>10442.730000000001</v>
      </c>
      <c r="F31" s="68"/>
      <c r="G31" s="77"/>
      <c r="H31" s="51">
        <f>SUM(H32:H45)</f>
        <v>10442.730000000001</v>
      </c>
      <c r="I31" s="55"/>
      <c r="J31" s="51">
        <f t="shared" si="9"/>
        <v>4427.34</v>
      </c>
      <c r="K31" s="55"/>
      <c r="L31" s="55"/>
      <c r="M31" s="51">
        <f>SUM(M32:M45)</f>
        <v>4427.34</v>
      </c>
      <c r="N31" s="55"/>
      <c r="O31" s="51">
        <f t="shared" si="8"/>
        <v>3854.24</v>
      </c>
      <c r="P31" s="55"/>
      <c r="Q31" s="55"/>
      <c r="R31" s="51">
        <f>SUM(R32:R45)</f>
        <v>3854.24</v>
      </c>
      <c r="S31" s="55"/>
      <c r="T31" s="55">
        <f t="shared" si="10"/>
        <v>36.908356339769384</v>
      </c>
    </row>
    <row r="32" spans="1:20" ht="30" customHeight="1" outlineLevel="2" x14ac:dyDescent="0.2">
      <c r="A32" s="78" t="s">
        <v>66</v>
      </c>
      <c r="B32" s="169" t="s">
        <v>59</v>
      </c>
      <c r="C32" s="170"/>
      <c r="D32" s="79"/>
      <c r="E32" s="60">
        <f t="shared" si="7"/>
        <v>189.18</v>
      </c>
      <c r="F32" s="65"/>
      <c r="G32" s="80"/>
      <c r="H32" s="61">
        <v>189.18</v>
      </c>
      <c r="I32" s="63"/>
      <c r="J32" s="60">
        <f t="shared" si="9"/>
        <v>150</v>
      </c>
      <c r="K32" s="63"/>
      <c r="L32" s="63"/>
      <c r="M32" s="65">
        <v>150</v>
      </c>
      <c r="N32" s="63"/>
      <c r="O32" s="60">
        <f t="shared" si="8"/>
        <v>78</v>
      </c>
      <c r="P32" s="63"/>
      <c r="Q32" s="63"/>
      <c r="R32" s="65">
        <v>78</v>
      </c>
      <c r="S32" s="63"/>
      <c r="T32" s="63">
        <f>O32/E32*100</f>
        <v>41.230574056454167</v>
      </c>
    </row>
    <row r="33" spans="1:21" ht="37.5" customHeight="1" outlineLevel="2" x14ac:dyDescent="0.2">
      <c r="A33" s="78" t="s">
        <v>67</v>
      </c>
      <c r="B33" s="169" t="s">
        <v>275</v>
      </c>
      <c r="C33" s="170"/>
      <c r="D33" s="79"/>
      <c r="E33" s="60">
        <f t="shared" si="7"/>
        <v>1045.6600000000001</v>
      </c>
      <c r="F33" s="65"/>
      <c r="G33" s="80"/>
      <c r="H33" s="61">
        <v>1045.6600000000001</v>
      </c>
      <c r="I33" s="63"/>
      <c r="J33" s="60">
        <f t="shared" si="9"/>
        <v>800</v>
      </c>
      <c r="K33" s="63"/>
      <c r="L33" s="63"/>
      <c r="M33" s="61">
        <v>800</v>
      </c>
      <c r="N33" s="63"/>
      <c r="O33" s="60">
        <f t="shared" si="8"/>
        <v>707</v>
      </c>
      <c r="P33" s="63"/>
      <c r="Q33" s="63"/>
      <c r="R33" s="65">
        <v>707</v>
      </c>
      <c r="S33" s="63"/>
      <c r="T33" s="63">
        <f t="shared" ref="T33:T45" si="11">O33/E33*100</f>
        <v>67.612799571562448</v>
      </c>
    </row>
    <row r="34" spans="1:21" ht="31.5" customHeight="1" outlineLevel="2" x14ac:dyDescent="0.2">
      <c r="A34" s="78" t="s">
        <v>288</v>
      </c>
      <c r="B34" s="169" t="s">
        <v>60</v>
      </c>
      <c r="C34" s="170"/>
      <c r="D34" s="79"/>
      <c r="E34" s="60">
        <f t="shared" si="7"/>
        <v>751.59</v>
      </c>
      <c r="F34" s="65"/>
      <c r="G34" s="80"/>
      <c r="H34" s="61">
        <v>751.59</v>
      </c>
      <c r="I34" s="63"/>
      <c r="J34" s="60">
        <f t="shared" si="9"/>
        <v>400</v>
      </c>
      <c r="K34" s="63"/>
      <c r="L34" s="63"/>
      <c r="M34" s="65">
        <v>400</v>
      </c>
      <c r="N34" s="63"/>
      <c r="O34" s="60">
        <f t="shared" si="8"/>
        <v>393</v>
      </c>
      <c r="P34" s="63"/>
      <c r="Q34" s="63"/>
      <c r="R34" s="65">
        <v>393</v>
      </c>
      <c r="S34" s="63"/>
      <c r="T34" s="63">
        <f t="shared" si="11"/>
        <v>52.289147008342304</v>
      </c>
    </row>
    <row r="35" spans="1:21" ht="25.5" customHeight="1" outlineLevel="2" x14ac:dyDescent="0.2">
      <c r="A35" s="78" t="s">
        <v>68</v>
      </c>
      <c r="B35" s="169" t="s">
        <v>61</v>
      </c>
      <c r="C35" s="170"/>
      <c r="D35" s="79"/>
      <c r="E35" s="60">
        <f t="shared" si="7"/>
        <v>30</v>
      </c>
      <c r="F35" s="65"/>
      <c r="G35" s="80"/>
      <c r="H35" s="61">
        <v>30</v>
      </c>
      <c r="I35" s="63"/>
      <c r="J35" s="60">
        <f t="shared" si="9"/>
        <v>30</v>
      </c>
      <c r="K35" s="63"/>
      <c r="L35" s="63"/>
      <c r="M35" s="65">
        <v>30</v>
      </c>
      <c r="N35" s="63"/>
      <c r="O35" s="60">
        <f t="shared" si="8"/>
        <v>12</v>
      </c>
      <c r="P35" s="63"/>
      <c r="Q35" s="63"/>
      <c r="R35" s="65">
        <v>12</v>
      </c>
      <c r="S35" s="63"/>
      <c r="T35" s="63">
        <f t="shared" si="11"/>
        <v>40</v>
      </c>
    </row>
    <row r="36" spans="1:21" ht="42.75" customHeight="1" outlineLevel="2" x14ac:dyDescent="0.2">
      <c r="A36" s="78" t="s">
        <v>69</v>
      </c>
      <c r="B36" s="169" t="s">
        <v>62</v>
      </c>
      <c r="C36" s="170"/>
      <c r="D36" s="79"/>
      <c r="E36" s="60">
        <f t="shared" si="7"/>
        <v>533.5</v>
      </c>
      <c r="F36" s="65"/>
      <c r="G36" s="80"/>
      <c r="H36" s="65">
        <v>533.5</v>
      </c>
      <c r="I36" s="63"/>
      <c r="J36" s="60">
        <f t="shared" si="9"/>
        <v>350</v>
      </c>
      <c r="K36" s="63"/>
      <c r="L36" s="63"/>
      <c r="M36" s="65">
        <v>350</v>
      </c>
      <c r="N36" s="63"/>
      <c r="O36" s="60">
        <f t="shared" si="8"/>
        <v>162</v>
      </c>
      <c r="P36" s="63"/>
      <c r="Q36" s="63"/>
      <c r="R36" s="65">
        <v>162</v>
      </c>
      <c r="S36" s="63"/>
      <c r="T36" s="63">
        <f t="shared" si="11"/>
        <v>30.365510777881909</v>
      </c>
    </row>
    <row r="37" spans="1:21" ht="27" customHeight="1" outlineLevel="2" x14ac:dyDescent="0.2">
      <c r="A37" s="78" t="s">
        <v>70</v>
      </c>
      <c r="B37" s="169" t="s">
        <v>255</v>
      </c>
      <c r="C37" s="170"/>
      <c r="D37" s="79"/>
      <c r="E37" s="60">
        <f t="shared" si="7"/>
        <v>514.79999999999995</v>
      </c>
      <c r="F37" s="65"/>
      <c r="G37" s="80"/>
      <c r="H37" s="65">
        <v>514.79999999999995</v>
      </c>
      <c r="I37" s="63"/>
      <c r="J37" s="60">
        <f t="shared" si="9"/>
        <v>514.79999999999995</v>
      </c>
      <c r="K37" s="63"/>
      <c r="L37" s="63"/>
      <c r="M37" s="65">
        <v>514.79999999999995</v>
      </c>
      <c r="N37" s="63"/>
      <c r="O37" s="60">
        <f t="shared" si="8"/>
        <v>513.6</v>
      </c>
      <c r="P37" s="63"/>
      <c r="Q37" s="63"/>
      <c r="R37" s="65">
        <v>513.6</v>
      </c>
      <c r="S37" s="63"/>
      <c r="T37" s="63">
        <f t="shared" si="11"/>
        <v>99.766899766899769</v>
      </c>
    </row>
    <row r="38" spans="1:21" ht="26.25" customHeight="1" outlineLevel="2" x14ac:dyDescent="0.2">
      <c r="A38" s="78" t="s">
        <v>71</v>
      </c>
      <c r="B38" s="169" t="s">
        <v>274</v>
      </c>
      <c r="C38" s="170"/>
      <c r="D38" s="79"/>
      <c r="E38" s="60">
        <f t="shared" si="7"/>
        <v>87.5</v>
      </c>
      <c r="F38" s="65"/>
      <c r="G38" s="80"/>
      <c r="H38" s="65">
        <v>87.5</v>
      </c>
      <c r="I38" s="63"/>
      <c r="J38" s="60">
        <f t="shared" si="9"/>
        <v>87.5</v>
      </c>
      <c r="K38" s="63"/>
      <c r="L38" s="63"/>
      <c r="M38" s="65">
        <v>87.5</v>
      </c>
      <c r="N38" s="63"/>
      <c r="O38" s="60">
        <f t="shared" si="8"/>
        <v>55</v>
      </c>
      <c r="P38" s="63"/>
      <c r="Q38" s="63"/>
      <c r="R38" s="65">
        <v>55</v>
      </c>
      <c r="S38" s="63"/>
      <c r="T38" s="63">
        <f t="shared" si="11"/>
        <v>62.857142857142854</v>
      </c>
    </row>
    <row r="39" spans="1:21" ht="48.75" customHeight="1" outlineLevel="2" x14ac:dyDescent="0.2">
      <c r="A39" s="78" t="s">
        <v>72</v>
      </c>
      <c r="B39" s="169" t="s">
        <v>63</v>
      </c>
      <c r="C39" s="170"/>
      <c r="D39" s="79"/>
      <c r="E39" s="60">
        <f t="shared" si="7"/>
        <v>200</v>
      </c>
      <c r="F39" s="65"/>
      <c r="G39" s="80"/>
      <c r="H39" s="65">
        <v>200</v>
      </c>
      <c r="I39" s="63"/>
      <c r="J39" s="60">
        <f t="shared" si="9"/>
        <v>200</v>
      </c>
      <c r="K39" s="63"/>
      <c r="L39" s="63"/>
      <c r="M39" s="65">
        <v>200</v>
      </c>
      <c r="N39" s="63"/>
      <c r="O39" s="60">
        <f t="shared" si="8"/>
        <v>38.6</v>
      </c>
      <c r="P39" s="63"/>
      <c r="Q39" s="63"/>
      <c r="R39" s="65">
        <v>38.6</v>
      </c>
      <c r="S39" s="63"/>
      <c r="T39" s="63">
        <f t="shared" si="11"/>
        <v>19.3</v>
      </c>
    </row>
    <row r="40" spans="1:21" ht="31.5" customHeight="1" outlineLevel="2" x14ac:dyDescent="0.2">
      <c r="A40" s="78" t="s">
        <v>73</v>
      </c>
      <c r="B40" s="169" t="s">
        <v>376</v>
      </c>
      <c r="C40" s="170"/>
      <c r="D40" s="79"/>
      <c r="E40" s="60">
        <f t="shared" si="7"/>
        <v>773.56</v>
      </c>
      <c r="F40" s="65"/>
      <c r="G40" s="80"/>
      <c r="H40" s="65">
        <v>773.56</v>
      </c>
      <c r="I40" s="63"/>
      <c r="J40" s="60">
        <f>K40+L40+M40+N40</f>
        <v>276.02</v>
      </c>
      <c r="K40" s="63"/>
      <c r="L40" s="63"/>
      <c r="M40" s="65">
        <v>276.02</v>
      </c>
      <c r="N40" s="63"/>
      <c r="O40" s="60">
        <f t="shared" si="8"/>
        <v>276.02</v>
      </c>
      <c r="P40" s="63"/>
      <c r="Q40" s="63"/>
      <c r="R40" s="65">
        <v>276.02</v>
      </c>
      <c r="S40" s="63"/>
      <c r="T40" s="63">
        <f t="shared" si="11"/>
        <v>35.681782925694193</v>
      </c>
    </row>
    <row r="41" spans="1:21" ht="22.5" customHeight="1" outlineLevel="2" x14ac:dyDescent="0.2">
      <c r="A41" s="78" t="s">
        <v>74</v>
      </c>
      <c r="B41" s="169" t="s">
        <v>377</v>
      </c>
      <c r="C41" s="170"/>
      <c r="D41" s="79"/>
      <c r="E41" s="60">
        <f t="shared" si="7"/>
        <v>20</v>
      </c>
      <c r="F41" s="65"/>
      <c r="G41" s="80"/>
      <c r="H41" s="65">
        <v>20</v>
      </c>
      <c r="I41" s="63"/>
      <c r="J41" s="60">
        <f>K41+L41+M41+N41</f>
        <v>0</v>
      </c>
      <c r="K41" s="63"/>
      <c r="L41" s="63"/>
      <c r="M41" s="65">
        <v>0</v>
      </c>
      <c r="N41" s="63"/>
      <c r="O41" s="60">
        <f t="shared" si="8"/>
        <v>0</v>
      </c>
      <c r="P41" s="63"/>
      <c r="Q41" s="63"/>
      <c r="R41" s="65">
        <v>0</v>
      </c>
      <c r="S41" s="63"/>
      <c r="T41" s="63">
        <f t="shared" si="11"/>
        <v>0</v>
      </c>
    </row>
    <row r="42" spans="1:21" ht="81.75" customHeight="1" outlineLevel="2" x14ac:dyDescent="0.2">
      <c r="A42" s="78" t="s">
        <v>75</v>
      </c>
      <c r="B42" s="169" t="s">
        <v>64</v>
      </c>
      <c r="C42" s="170"/>
      <c r="D42" s="79"/>
      <c r="E42" s="60">
        <f t="shared" si="7"/>
        <v>96</v>
      </c>
      <c r="F42" s="65"/>
      <c r="G42" s="80"/>
      <c r="H42" s="65">
        <v>96</v>
      </c>
      <c r="I42" s="63"/>
      <c r="J42" s="60">
        <f t="shared" si="9"/>
        <v>96</v>
      </c>
      <c r="K42" s="63"/>
      <c r="L42" s="63"/>
      <c r="M42" s="65">
        <v>96</v>
      </c>
      <c r="N42" s="63"/>
      <c r="O42" s="60">
        <f t="shared" si="8"/>
        <v>96</v>
      </c>
      <c r="P42" s="63"/>
      <c r="Q42" s="63"/>
      <c r="R42" s="65">
        <v>96</v>
      </c>
      <c r="S42" s="63"/>
      <c r="T42" s="63">
        <f t="shared" si="11"/>
        <v>100</v>
      </c>
    </row>
    <row r="43" spans="1:21" ht="72.75" customHeight="1" outlineLevel="2" x14ac:dyDescent="0.2">
      <c r="A43" s="78" t="s">
        <v>289</v>
      </c>
      <c r="B43" s="169" t="s">
        <v>378</v>
      </c>
      <c r="C43" s="170"/>
      <c r="D43" s="79"/>
      <c r="E43" s="60">
        <f t="shared" si="7"/>
        <v>2229.34</v>
      </c>
      <c r="F43" s="65"/>
      <c r="G43" s="80"/>
      <c r="H43" s="65">
        <v>2229.34</v>
      </c>
      <c r="I43" s="63"/>
      <c r="J43" s="60">
        <f t="shared" si="9"/>
        <v>1114.67</v>
      </c>
      <c r="K43" s="63"/>
      <c r="L43" s="63"/>
      <c r="M43" s="65">
        <v>1114.67</v>
      </c>
      <c r="N43" s="63"/>
      <c r="O43" s="60">
        <f t="shared" si="8"/>
        <v>1114.67</v>
      </c>
      <c r="P43" s="63"/>
      <c r="Q43" s="63"/>
      <c r="R43" s="65">
        <v>1114.67</v>
      </c>
      <c r="S43" s="63"/>
      <c r="T43" s="63">
        <f t="shared" si="11"/>
        <v>50</v>
      </c>
    </row>
    <row r="44" spans="1:21" ht="27.75" customHeight="1" outlineLevel="2" x14ac:dyDescent="0.2">
      <c r="A44" s="78" t="s">
        <v>76</v>
      </c>
      <c r="B44" s="169" t="s">
        <v>65</v>
      </c>
      <c r="C44" s="170"/>
      <c r="D44" s="79"/>
      <c r="E44" s="60">
        <f t="shared" si="7"/>
        <v>3860</v>
      </c>
      <c r="F44" s="65"/>
      <c r="G44" s="80"/>
      <c r="H44" s="65">
        <v>3860</v>
      </c>
      <c r="I44" s="63"/>
      <c r="J44" s="60">
        <f t="shared" si="9"/>
        <v>325.17</v>
      </c>
      <c r="K44" s="63"/>
      <c r="L44" s="63"/>
      <c r="M44" s="65">
        <v>325.17</v>
      </c>
      <c r="N44" s="63"/>
      <c r="O44" s="60">
        <f t="shared" si="8"/>
        <v>325.17</v>
      </c>
      <c r="P44" s="63"/>
      <c r="Q44" s="63"/>
      <c r="R44" s="65">
        <v>325.17</v>
      </c>
      <c r="S44" s="63"/>
      <c r="T44" s="63">
        <f t="shared" si="11"/>
        <v>8.4240932642487056</v>
      </c>
    </row>
    <row r="45" spans="1:21" ht="30" customHeight="1" outlineLevel="2" x14ac:dyDescent="0.2">
      <c r="A45" s="78" t="s">
        <v>77</v>
      </c>
      <c r="B45" s="169" t="s">
        <v>379</v>
      </c>
      <c r="C45" s="170"/>
      <c r="D45" s="79"/>
      <c r="E45" s="60">
        <f t="shared" si="7"/>
        <v>111.6</v>
      </c>
      <c r="F45" s="65"/>
      <c r="G45" s="80"/>
      <c r="H45" s="65">
        <v>111.6</v>
      </c>
      <c r="I45" s="63"/>
      <c r="J45" s="60">
        <f t="shared" si="9"/>
        <v>83.18</v>
      </c>
      <c r="K45" s="63"/>
      <c r="L45" s="63"/>
      <c r="M45" s="65">
        <v>83.18</v>
      </c>
      <c r="N45" s="63"/>
      <c r="O45" s="60">
        <f t="shared" si="8"/>
        <v>83.18</v>
      </c>
      <c r="P45" s="63"/>
      <c r="Q45" s="63"/>
      <c r="R45" s="65">
        <v>83.18</v>
      </c>
      <c r="S45" s="63"/>
      <c r="T45" s="63">
        <f t="shared" si="11"/>
        <v>74.534050179211476</v>
      </c>
    </row>
    <row r="46" spans="1:21" ht="75" customHeight="1" x14ac:dyDescent="0.2">
      <c r="A46" s="44">
        <v>3</v>
      </c>
      <c r="B46" s="165" t="s">
        <v>380</v>
      </c>
      <c r="C46" s="166"/>
      <c r="D46" s="81"/>
      <c r="E46" s="46">
        <f>F46+G46+H46+I46</f>
        <v>48261.500000000007</v>
      </c>
      <c r="F46" s="47"/>
      <c r="G46" s="82"/>
      <c r="H46" s="46">
        <f>H47+H93+H95</f>
        <v>48261.500000000007</v>
      </c>
      <c r="I46" s="47"/>
      <c r="J46" s="46">
        <f>K46+L46+M46+N46</f>
        <v>16925.920000000002</v>
      </c>
      <c r="K46" s="48"/>
      <c r="L46" s="48"/>
      <c r="M46" s="46">
        <f>M47+M93+M95</f>
        <v>16925.920000000002</v>
      </c>
      <c r="N46" s="47"/>
      <c r="O46" s="46">
        <f>P46+Q46+R46+S46</f>
        <v>16433.38</v>
      </c>
      <c r="P46" s="48"/>
      <c r="Q46" s="48"/>
      <c r="R46" s="46">
        <f>R47+R93+R95</f>
        <v>16433.38</v>
      </c>
      <c r="S46" s="47"/>
      <c r="T46" s="48">
        <f>O46/E46*100</f>
        <v>34.050702941267879</v>
      </c>
      <c r="U46" s="71"/>
    </row>
    <row r="47" spans="1:21" ht="43.5" customHeight="1" outlineLevel="1" x14ac:dyDescent="0.2">
      <c r="A47" s="73" t="s">
        <v>12</v>
      </c>
      <c r="B47" s="161" t="s">
        <v>381</v>
      </c>
      <c r="C47" s="162"/>
      <c r="D47" s="50"/>
      <c r="E47" s="51">
        <f>F47+G47+H47+I47</f>
        <v>12768.060000000001</v>
      </c>
      <c r="F47" s="68"/>
      <c r="G47" s="55"/>
      <c r="H47" s="51">
        <f>H48+H92</f>
        <v>12768.060000000001</v>
      </c>
      <c r="I47" s="55"/>
      <c r="J47" s="51">
        <f>K47+L47+M47+N47</f>
        <v>0</v>
      </c>
      <c r="K47" s="55"/>
      <c r="L47" s="55"/>
      <c r="M47" s="51">
        <f>M48+M92</f>
        <v>0</v>
      </c>
      <c r="N47" s="55"/>
      <c r="O47" s="51">
        <f>P47+Q47+R47+S47</f>
        <v>0</v>
      </c>
      <c r="P47" s="55"/>
      <c r="Q47" s="55"/>
      <c r="R47" s="51">
        <f>R48+R92</f>
        <v>0</v>
      </c>
      <c r="S47" s="55"/>
      <c r="T47" s="55">
        <f>R47/E47*100</f>
        <v>0</v>
      </c>
    </row>
    <row r="48" spans="1:21" ht="40.5" customHeight="1" outlineLevel="2" x14ac:dyDescent="0.2">
      <c r="A48" s="30" t="s">
        <v>78</v>
      </c>
      <c r="B48" s="159" t="s">
        <v>382</v>
      </c>
      <c r="C48" s="160"/>
      <c r="D48" s="79"/>
      <c r="E48" s="60">
        <f t="shared" ref="E48:E97" si="12">F48+G48+H48+I48</f>
        <v>12529.060000000001</v>
      </c>
      <c r="F48" s="65"/>
      <c r="G48" s="63"/>
      <c r="H48" s="60">
        <f>H49+H55+H56+H64+H68+H74+H84+H86+H88+H90</f>
        <v>12529.060000000001</v>
      </c>
      <c r="I48" s="63"/>
      <c r="J48" s="60">
        <f t="shared" ref="J48:J97" si="13">K48+L48+M48+N48</f>
        <v>0</v>
      </c>
      <c r="K48" s="63"/>
      <c r="L48" s="63"/>
      <c r="M48" s="60">
        <f>M49+M55+M56+M64+M68+M74+M84+M86+M88+M90</f>
        <v>0</v>
      </c>
      <c r="N48" s="63"/>
      <c r="O48" s="60">
        <f t="shared" ref="O48:O97" si="14">P48+Q48+R48+S48</f>
        <v>0</v>
      </c>
      <c r="P48" s="63"/>
      <c r="Q48" s="63"/>
      <c r="R48" s="60">
        <f>R49+R55+R56+R64+R68+R74+R84+R86+R88+R90</f>
        <v>0</v>
      </c>
      <c r="S48" s="63"/>
      <c r="T48" s="63">
        <f t="shared" ref="T48:T94" si="15">R48/E48*100</f>
        <v>0</v>
      </c>
    </row>
    <row r="49" spans="1:22" ht="40.5" customHeight="1" outlineLevel="3" x14ac:dyDescent="0.2">
      <c r="A49" s="30" t="s">
        <v>79</v>
      </c>
      <c r="B49" s="83"/>
      <c r="C49" s="84" t="s">
        <v>383</v>
      </c>
      <c r="D49" s="79"/>
      <c r="E49" s="60">
        <f t="shared" si="12"/>
        <v>414.77</v>
      </c>
      <c r="F49" s="65"/>
      <c r="G49" s="63"/>
      <c r="H49" s="60">
        <f>SUM(H50:H54)</f>
        <v>414.77</v>
      </c>
      <c r="I49" s="63"/>
      <c r="J49" s="60">
        <f t="shared" si="13"/>
        <v>0</v>
      </c>
      <c r="K49" s="63"/>
      <c r="L49" s="63"/>
      <c r="M49" s="60">
        <f>SUM(M50:M54)</f>
        <v>0</v>
      </c>
      <c r="N49" s="63"/>
      <c r="O49" s="60">
        <f t="shared" si="14"/>
        <v>0</v>
      </c>
      <c r="P49" s="63"/>
      <c r="Q49" s="63"/>
      <c r="R49" s="60">
        <f>SUM(R50:R54)</f>
        <v>0</v>
      </c>
      <c r="S49" s="63"/>
      <c r="T49" s="63">
        <f t="shared" si="15"/>
        <v>0</v>
      </c>
    </row>
    <row r="50" spans="1:22" ht="40.5" customHeight="1" outlineLevel="4" x14ac:dyDescent="0.2">
      <c r="A50" s="85" t="s">
        <v>389</v>
      </c>
      <c r="B50" s="85"/>
      <c r="C50" s="33" t="s">
        <v>384</v>
      </c>
      <c r="D50" s="36"/>
      <c r="E50" s="60">
        <f t="shared" si="12"/>
        <v>60.15</v>
      </c>
      <c r="F50" s="37"/>
      <c r="G50" s="40"/>
      <c r="H50" s="37">
        <v>60.15</v>
      </c>
      <c r="I50" s="40"/>
      <c r="J50" s="60">
        <f t="shared" si="13"/>
        <v>0</v>
      </c>
      <c r="K50" s="40"/>
      <c r="L50" s="40"/>
      <c r="M50" s="37">
        <v>0</v>
      </c>
      <c r="N50" s="40"/>
      <c r="O50" s="60">
        <f t="shared" si="14"/>
        <v>0</v>
      </c>
      <c r="P50" s="40"/>
      <c r="Q50" s="40"/>
      <c r="R50" s="37">
        <v>0</v>
      </c>
      <c r="S50" s="40"/>
      <c r="T50" s="63">
        <f t="shared" si="15"/>
        <v>0</v>
      </c>
    </row>
    <row r="51" spans="1:22" ht="43.5" customHeight="1" outlineLevel="4" x14ac:dyDescent="0.2">
      <c r="A51" s="85" t="s">
        <v>390</v>
      </c>
      <c r="B51" s="85"/>
      <c r="C51" s="33" t="s">
        <v>385</v>
      </c>
      <c r="D51" s="36"/>
      <c r="E51" s="60">
        <f t="shared" si="12"/>
        <v>113.27</v>
      </c>
      <c r="F51" s="37"/>
      <c r="G51" s="40"/>
      <c r="H51" s="37">
        <v>113.27</v>
      </c>
      <c r="I51" s="40"/>
      <c r="J51" s="60">
        <f t="shared" si="13"/>
        <v>0</v>
      </c>
      <c r="K51" s="40"/>
      <c r="L51" s="40"/>
      <c r="M51" s="37">
        <v>0</v>
      </c>
      <c r="N51" s="40"/>
      <c r="O51" s="60">
        <f t="shared" si="14"/>
        <v>0</v>
      </c>
      <c r="P51" s="40"/>
      <c r="Q51" s="40"/>
      <c r="R51" s="37">
        <v>0</v>
      </c>
      <c r="S51" s="40"/>
      <c r="T51" s="63">
        <f t="shared" si="15"/>
        <v>0</v>
      </c>
    </row>
    <row r="52" spans="1:22" ht="48.75" customHeight="1" outlineLevel="4" x14ac:dyDescent="0.2">
      <c r="A52" s="85" t="s">
        <v>391</v>
      </c>
      <c r="B52" s="85"/>
      <c r="C52" s="33" t="s">
        <v>386</v>
      </c>
      <c r="D52" s="36"/>
      <c r="E52" s="60">
        <f t="shared" si="12"/>
        <v>15.01</v>
      </c>
      <c r="F52" s="37"/>
      <c r="G52" s="40"/>
      <c r="H52" s="37">
        <v>15.01</v>
      </c>
      <c r="I52" s="40"/>
      <c r="J52" s="60">
        <f t="shared" si="13"/>
        <v>0</v>
      </c>
      <c r="K52" s="40"/>
      <c r="L52" s="40"/>
      <c r="M52" s="37">
        <v>0</v>
      </c>
      <c r="N52" s="40"/>
      <c r="O52" s="60">
        <f t="shared" si="14"/>
        <v>0</v>
      </c>
      <c r="P52" s="40"/>
      <c r="Q52" s="40"/>
      <c r="R52" s="37">
        <v>0</v>
      </c>
      <c r="S52" s="40"/>
      <c r="T52" s="63">
        <f t="shared" si="15"/>
        <v>0</v>
      </c>
    </row>
    <row r="53" spans="1:22" ht="46.5" customHeight="1" outlineLevel="4" x14ac:dyDescent="0.2">
      <c r="A53" s="85" t="s">
        <v>392</v>
      </c>
      <c r="B53" s="85"/>
      <c r="C53" s="33" t="s">
        <v>387</v>
      </c>
      <c r="D53" s="36"/>
      <c r="E53" s="60">
        <f t="shared" si="12"/>
        <v>161.84</v>
      </c>
      <c r="F53" s="37"/>
      <c r="G53" s="40"/>
      <c r="H53" s="37">
        <v>161.84</v>
      </c>
      <c r="I53" s="40"/>
      <c r="J53" s="60">
        <f t="shared" si="13"/>
        <v>0</v>
      </c>
      <c r="K53" s="40"/>
      <c r="L53" s="40"/>
      <c r="M53" s="37">
        <v>0</v>
      </c>
      <c r="N53" s="40"/>
      <c r="O53" s="60">
        <f t="shared" si="14"/>
        <v>0</v>
      </c>
      <c r="P53" s="40"/>
      <c r="Q53" s="40"/>
      <c r="R53" s="37">
        <v>0</v>
      </c>
      <c r="S53" s="40"/>
      <c r="T53" s="63">
        <f t="shared" si="15"/>
        <v>0</v>
      </c>
    </row>
    <row r="54" spans="1:22" ht="46.5" customHeight="1" outlineLevel="4" x14ac:dyDescent="0.2">
      <c r="A54" s="85" t="s">
        <v>393</v>
      </c>
      <c r="B54" s="86"/>
      <c r="C54" s="87" t="s">
        <v>388</v>
      </c>
      <c r="D54" s="36"/>
      <c r="E54" s="60">
        <f t="shared" si="12"/>
        <v>64.5</v>
      </c>
      <c r="F54" s="37"/>
      <c r="G54" s="40"/>
      <c r="H54" s="37">
        <v>64.5</v>
      </c>
      <c r="I54" s="40"/>
      <c r="J54" s="60">
        <f t="shared" si="13"/>
        <v>0</v>
      </c>
      <c r="K54" s="40"/>
      <c r="L54" s="40"/>
      <c r="M54" s="37">
        <v>0</v>
      </c>
      <c r="N54" s="40"/>
      <c r="O54" s="60">
        <f t="shared" si="14"/>
        <v>0</v>
      </c>
      <c r="P54" s="40"/>
      <c r="Q54" s="40"/>
      <c r="R54" s="37">
        <v>0</v>
      </c>
      <c r="S54" s="40"/>
      <c r="T54" s="63">
        <f t="shared" si="15"/>
        <v>0</v>
      </c>
    </row>
    <row r="55" spans="1:22" ht="39" customHeight="1" outlineLevel="3" x14ac:dyDescent="0.2">
      <c r="A55" s="69" t="s">
        <v>80</v>
      </c>
      <c r="B55" s="88"/>
      <c r="C55" s="84" t="s">
        <v>394</v>
      </c>
      <c r="D55" s="59"/>
      <c r="E55" s="60">
        <f t="shared" si="12"/>
        <v>2041.77</v>
      </c>
      <c r="F55" s="65"/>
      <c r="G55" s="63"/>
      <c r="H55" s="65">
        <v>2041.77</v>
      </c>
      <c r="I55" s="63"/>
      <c r="J55" s="60">
        <f t="shared" si="13"/>
        <v>0</v>
      </c>
      <c r="K55" s="63"/>
      <c r="L55" s="63"/>
      <c r="M55" s="65">
        <v>0</v>
      </c>
      <c r="N55" s="63"/>
      <c r="O55" s="60">
        <f t="shared" si="14"/>
        <v>0</v>
      </c>
      <c r="P55" s="63"/>
      <c r="Q55" s="63"/>
      <c r="R55" s="65">
        <v>0</v>
      </c>
      <c r="S55" s="63"/>
      <c r="T55" s="63">
        <f t="shared" si="15"/>
        <v>0</v>
      </c>
      <c r="U55" s="89"/>
    </row>
    <row r="56" spans="1:22" ht="39" customHeight="1" outlineLevel="3" x14ac:dyDescent="0.2">
      <c r="A56" s="69" t="s">
        <v>268</v>
      </c>
      <c r="B56" s="69"/>
      <c r="C56" s="90" t="s">
        <v>395</v>
      </c>
      <c r="D56" s="59"/>
      <c r="E56" s="60">
        <f t="shared" ref="E56:E58" si="16">F56+G56+H56+I56</f>
        <v>1528.97</v>
      </c>
      <c r="F56" s="65"/>
      <c r="G56" s="63"/>
      <c r="H56" s="60">
        <f>SUM(H57:H63)</f>
        <v>1528.97</v>
      </c>
      <c r="I56" s="63"/>
      <c r="J56" s="60">
        <f t="shared" si="13"/>
        <v>0</v>
      </c>
      <c r="K56" s="63"/>
      <c r="L56" s="63"/>
      <c r="M56" s="60">
        <f>SUM(M57:M63)</f>
        <v>0</v>
      </c>
      <c r="N56" s="63"/>
      <c r="O56" s="60">
        <f t="shared" si="14"/>
        <v>0</v>
      </c>
      <c r="P56" s="63"/>
      <c r="Q56" s="63"/>
      <c r="R56" s="60">
        <f>SUM(R57:R63)</f>
        <v>0</v>
      </c>
      <c r="S56" s="63"/>
      <c r="T56" s="63">
        <f t="shared" si="15"/>
        <v>0</v>
      </c>
      <c r="U56" s="89"/>
    </row>
    <row r="57" spans="1:22" s="41" customFormat="1" ht="39" customHeight="1" outlineLevel="4" x14ac:dyDescent="0.2">
      <c r="A57" s="75" t="s">
        <v>403</v>
      </c>
      <c r="B57" s="75"/>
      <c r="C57" s="33" t="s">
        <v>396</v>
      </c>
      <c r="D57" s="36"/>
      <c r="E57" s="42">
        <f t="shared" si="16"/>
        <v>118.84</v>
      </c>
      <c r="F57" s="37"/>
      <c r="G57" s="40"/>
      <c r="H57" s="91">
        <v>118.84</v>
      </c>
      <c r="I57" s="40"/>
      <c r="J57" s="42">
        <f t="shared" si="13"/>
        <v>0</v>
      </c>
      <c r="K57" s="40"/>
      <c r="L57" s="40"/>
      <c r="M57" s="37">
        <v>0</v>
      </c>
      <c r="N57" s="40"/>
      <c r="O57" s="42">
        <f t="shared" si="14"/>
        <v>0</v>
      </c>
      <c r="P57" s="40"/>
      <c r="Q57" s="40"/>
      <c r="R57" s="37">
        <v>0</v>
      </c>
      <c r="S57" s="40"/>
      <c r="T57" s="40">
        <f t="shared" si="15"/>
        <v>0</v>
      </c>
      <c r="U57" s="92"/>
    </row>
    <row r="58" spans="1:22" s="41" customFormat="1" ht="39" customHeight="1" outlineLevel="4" x14ac:dyDescent="0.2">
      <c r="A58" s="75" t="s">
        <v>404</v>
      </c>
      <c r="B58" s="75"/>
      <c r="C58" s="33" t="s">
        <v>397</v>
      </c>
      <c r="D58" s="36"/>
      <c r="E58" s="42">
        <f t="shared" si="16"/>
        <v>198.73</v>
      </c>
      <c r="F58" s="37"/>
      <c r="G58" s="40"/>
      <c r="H58" s="37">
        <v>198.73</v>
      </c>
      <c r="I58" s="40"/>
      <c r="J58" s="42">
        <f t="shared" ref="J58" si="17">K58+L58+M58+N58</f>
        <v>0</v>
      </c>
      <c r="K58" s="40"/>
      <c r="L58" s="40"/>
      <c r="M58" s="37">
        <v>0</v>
      </c>
      <c r="N58" s="40"/>
      <c r="O58" s="42">
        <f t="shared" ref="O58" si="18">P58+Q58+R58+S58</f>
        <v>0</v>
      </c>
      <c r="P58" s="40"/>
      <c r="Q58" s="40"/>
      <c r="R58" s="37">
        <v>0</v>
      </c>
      <c r="S58" s="40"/>
      <c r="T58" s="40">
        <f t="shared" ref="T58" si="19">R58/E58*100</f>
        <v>0</v>
      </c>
      <c r="U58" s="92"/>
    </row>
    <row r="59" spans="1:22" ht="46.5" customHeight="1" outlineLevel="4" x14ac:dyDescent="0.2">
      <c r="A59" s="75" t="s">
        <v>405</v>
      </c>
      <c r="B59" s="69"/>
      <c r="C59" s="33" t="s">
        <v>398</v>
      </c>
      <c r="D59" s="59"/>
      <c r="E59" s="60">
        <f t="shared" si="12"/>
        <v>306.82</v>
      </c>
      <c r="F59" s="65"/>
      <c r="G59" s="63"/>
      <c r="H59" s="65">
        <v>306.82</v>
      </c>
      <c r="I59" s="63"/>
      <c r="J59" s="60">
        <f t="shared" si="13"/>
        <v>0</v>
      </c>
      <c r="K59" s="63"/>
      <c r="L59" s="63"/>
      <c r="M59" s="65">
        <v>0</v>
      </c>
      <c r="N59" s="63"/>
      <c r="O59" s="60">
        <f t="shared" si="14"/>
        <v>0</v>
      </c>
      <c r="P59" s="63"/>
      <c r="Q59" s="63"/>
      <c r="R59" s="65">
        <v>0</v>
      </c>
      <c r="S59" s="63"/>
      <c r="T59" s="63">
        <f t="shared" si="15"/>
        <v>0</v>
      </c>
      <c r="V59" s="71"/>
    </row>
    <row r="60" spans="1:22" ht="43.5" customHeight="1" outlineLevel="4" x14ac:dyDescent="0.2">
      <c r="A60" s="75" t="s">
        <v>406</v>
      </c>
      <c r="B60" s="75"/>
      <c r="C60" s="33" t="s">
        <v>399</v>
      </c>
      <c r="D60" s="36"/>
      <c r="E60" s="42">
        <f t="shared" si="12"/>
        <v>306.82</v>
      </c>
      <c r="F60" s="37"/>
      <c r="G60" s="40"/>
      <c r="H60" s="37">
        <v>306.82</v>
      </c>
      <c r="I60" s="40"/>
      <c r="J60" s="42">
        <f t="shared" si="13"/>
        <v>0</v>
      </c>
      <c r="K60" s="40"/>
      <c r="L60" s="40"/>
      <c r="M60" s="37">
        <v>0</v>
      </c>
      <c r="N60" s="40"/>
      <c r="O60" s="42">
        <f t="shared" si="14"/>
        <v>0</v>
      </c>
      <c r="P60" s="40"/>
      <c r="Q60" s="40"/>
      <c r="R60" s="37">
        <v>0</v>
      </c>
      <c r="S60" s="40"/>
      <c r="T60" s="40">
        <f t="shared" si="15"/>
        <v>0</v>
      </c>
    </row>
    <row r="61" spans="1:22" ht="49.5" customHeight="1" outlineLevel="4" x14ac:dyDescent="0.2">
      <c r="A61" s="75" t="s">
        <v>407</v>
      </c>
      <c r="B61" s="75"/>
      <c r="C61" s="33" t="s">
        <v>400</v>
      </c>
      <c r="D61" s="36"/>
      <c r="E61" s="42">
        <f t="shared" si="12"/>
        <v>48.79</v>
      </c>
      <c r="F61" s="37"/>
      <c r="G61" s="40"/>
      <c r="H61" s="37">
        <v>48.79</v>
      </c>
      <c r="I61" s="40"/>
      <c r="J61" s="42">
        <f t="shared" si="13"/>
        <v>0</v>
      </c>
      <c r="K61" s="40"/>
      <c r="L61" s="40"/>
      <c r="M61" s="37">
        <v>0</v>
      </c>
      <c r="N61" s="40"/>
      <c r="O61" s="42">
        <f t="shared" si="14"/>
        <v>0</v>
      </c>
      <c r="P61" s="40"/>
      <c r="Q61" s="40"/>
      <c r="R61" s="37">
        <v>0</v>
      </c>
      <c r="S61" s="40"/>
      <c r="T61" s="40">
        <f t="shared" si="15"/>
        <v>0</v>
      </c>
    </row>
    <row r="62" spans="1:22" ht="43.5" customHeight="1" outlineLevel="4" x14ac:dyDescent="0.2">
      <c r="A62" s="75" t="s">
        <v>408</v>
      </c>
      <c r="B62" s="75"/>
      <c r="C62" s="33" t="s">
        <v>401</v>
      </c>
      <c r="D62" s="36"/>
      <c r="E62" s="42">
        <f t="shared" si="12"/>
        <v>292.77</v>
      </c>
      <c r="F62" s="37"/>
      <c r="G62" s="40"/>
      <c r="H62" s="37">
        <v>292.77</v>
      </c>
      <c r="I62" s="40"/>
      <c r="J62" s="42">
        <f t="shared" si="13"/>
        <v>0</v>
      </c>
      <c r="K62" s="40"/>
      <c r="L62" s="40"/>
      <c r="M62" s="37">
        <v>0</v>
      </c>
      <c r="N62" s="40"/>
      <c r="O62" s="42">
        <f t="shared" si="14"/>
        <v>0</v>
      </c>
      <c r="P62" s="40"/>
      <c r="Q62" s="40"/>
      <c r="R62" s="37">
        <v>0</v>
      </c>
      <c r="S62" s="40"/>
      <c r="T62" s="40">
        <f t="shared" si="15"/>
        <v>0</v>
      </c>
    </row>
    <row r="63" spans="1:22" ht="43.5" customHeight="1" outlineLevel="4" x14ac:dyDescent="0.2">
      <c r="A63" s="75" t="s">
        <v>409</v>
      </c>
      <c r="B63" s="93"/>
      <c r="C63" s="87" t="s">
        <v>402</v>
      </c>
      <c r="D63" s="36"/>
      <c r="E63" s="42">
        <f t="shared" si="12"/>
        <v>256.2</v>
      </c>
      <c r="F63" s="37"/>
      <c r="G63" s="40"/>
      <c r="H63" s="37">
        <v>256.2</v>
      </c>
      <c r="I63" s="40"/>
      <c r="J63" s="42">
        <f t="shared" si="13"/>
        <v>0</v>
      </c>
      <c r="K63" s="40"/>
      <c r="L63" s="40"/>
      <c r="M63" s="37">
        <v>0</v>
      </c>
      <c r="N63" s="40"/>
      <c r="O63" s="42">
        <f t="shared" si="14"/>
        <v>0</v>
      </c>
      <c r="P63" s="40"/>
      <c r="Q63" s="40"/>
      <c r="R63" s="37">
        <v>0</v>
      </c>
      <c r="S63" s="40"/>
      <c r="T63" s="40">
        <f t="shared" si="15"/>
        <v>0</v>
      </c>
    </row>
    <row r="64" spans="1:22" ht="31.5" customHeight="1" outlineLevel="3" x14ac:dyDescent="0.2">
      <c r="A64" s="75" t="s">
        <v>269</v>
      </c>
      <c r="B64" s="94"/>
      <c r="C64" s="95" t="s">
        <v>270</v>
      </c>
      <c r="D64" s="36"/>
      <c r="E64" s="42">
        <f t="shared" si="12"/>
        <v>3004.1000000000004</v>
      </c>
      <c r="F64" s="37"/>
      <c r="G64" s="40"/>
      <c r="H64" s="42">
        <f>SUM(H65:H67)</f>
        <v>3004.1000000000004</v>
      </c>
      <c r="I64" s="40"/>
      <c r="J64" s="42">
        <f t="shared" si="13"/>
        <v>0</v>
      </c>
      <c r="K64" s="40"/>
      <c r="L64" s="40"/>
      <c r="M64" s="42">
        <f>SUM(M65:M67)</f>
        <v>0</v>
      </c>
      <c r="N64" s="40"/>
      <c r="O64" s="42">
        <f t="shared" si="14"/>
        <v>0</v>
      </c>
      <c r="P64" s="40"/>
      <c r="Q64" s="40"/>
      <c r="R64" s="42">
        <f>SUM(R65:R67)</f>
        <v>0</v>
      </c>
      <c r="S64" s="40"/>
      <c r="T64" s="40">
        <f t="shared" si="15"/>
        <v>0</v>
      </c>
      <c r="V64" s="71"/>
    </row>
    <row r="65" spans="1:22" s="41" customFormat="1" ht="40.5" customHeight="1" outlineLevel="4" x14ac:dyDescent="0.2">
      <c r="A65" s="75" t="s">
        <v>411</v>
      </c>
      <c r="B65" s="75"/>
      <c r="C65" s="33" t="s">
        <v>410</v>
      </c>
      <c r="D65" s="36"/>
      <c r="E65" s="42">
        <f t="shared" si="12"/>
        <v>1879.77</v>
      </c>
      <c r="F65" s="37"/>
      <c r="G65" s="40"/>
      <c r="H65" s="37">
        <v>1879.77</v>
      </c>
      <c r="I65" s="40"/>
      <c r="J65" s="42">
        <f t="shared" si="13"/>
        <v>0</v>
      </c>
      <c r="K65" s="40"/>
      <c r="L65" s="40"/>
      <c r="M65" s="37">
        <v>0</v>
      </c>
      <c r="N65" s="40"/>
      <c r="O65" s="42">
        <f t="shared" si="14"/>
        <v>0</v>
      </c>
      <c r="P65" s="40"/>
      <c r="Q65" s="40"/>
      <c r="R65" s="37">
        <v>0</v>
      </c>
      <c r="S65" s="40"/>
      <c r="T65" s="40">
        <f t="shared" si="15"/>
        <v>0</v>
      </c>
      <c r="U65" s="92"/>
    </row>
    <row r="66" spans="1:22" s="41" customFormat="1" ht="45" customHeight="1" outlineLevel="4" x14ac:dyDescent="0.2">
      <c r="A66" s="75" t="s">
        <v>412</v>
      </c>
      <c r="B66" s="75"/>
      <c r="C66" s="33" t="s">
        <v>726</v>
      </c>
      <c r="D66" s="36"/>
      <c r="E66" s="42">
        <f t="shared" si="12"/>
        <v>707.78</v>
      </c>
      <c r="F66" s="37"/>
      <c r="G66" s="40"/>
      <c r="H66" s="37">
        <v>707.78</v>
      </c>
      <c r="I66" s="40"/>
      <c r="J66" s="42">
        <f t="shared" si="13"/>
        <v>0</v>
      </c>
      <c r="K66" s="40"/>
      <c r="L66" s="40"/>
      <c r="M66" s="37">
        <v>0</v>
      </c>
      <c r="N66" s="40"/>
      <c r="O66" s="42">
        <f t="shared" si="14"/>
        <v>0</v>
      </c>
      <c r="P66" s="40"/>
      <c r="Q66" s="40"/>
      <c r="R66" s="37">
        <v>0</v>
      </c>
      <c r="S66" s="40"/>
      <c r="T66" s="96">
        <f t="shared" si="15"/>
        <v>0</v>
      </c>
      <c r="U66" s="92"/>
    </row>
    <row r="67" spans="1:22" s="41" customFormat="1" ht="40.5" customHeight="1" outlineLevel="4" x14ac:dyDescent="0.2">
      <c r="A67" s="75" t="s">
        <v>413</v>
      </c>
      <c r="B67" s="75"/>
      <c r="C67" s="33" t="s">
        <v>727</v>
      </c>
      <c r="D67" s="36"/>
      <c r="E67" s="42">
        <f t="shared" si="12"/>
        <v>416.55</v>
      </c>
      <c r="F67" s="37"/>
      <c r="G67" s="40"/>
      <c r="H67" s="37">
        <v>416.55</v>
      </c>
      <c r="I67" s="40"/>
      <c r="J67" s="42">
        <f t="shared" si="13"/>
        <v>0</v>
      </c>
      <c r="K67" s="40"/>
      <c r="L67" s="40"/>
      <c r="M67" s="97">
        <v>0</v>
      </c>
      <c r="N67" s="40"/>
      <c r="O67" s="42">
        <f t="shared" si="14"/>
        <v>0</v>
      </c>
      <c r="P67" s="40"/>
      <c r="Q67" s="40"/>
      <c r="R67" s="97">
        <v>0</v>
      </c>
      <c r="S67" s="40"/>
      <c r="T67" s="40">
        <f t="shared" si="15"/>
        <v>0</v>
      </c>
      <c r="U67" s="92"/>
      <c r="V67" s="98"/>
    </row>
    <row r="68" spans="1:22" ht="40.5" customHeight="1" outlineLevel="3" x14ac:dyDescent="0.2">
      <c r="A68" s="69" t="s">
        <v>414</v>
      </c>
      <c r="B68" s="88"/>
      <c r="C68" s="84" t="s">
        <v>415</v>
      </c>
      <c r="D68" s="59"/>
      <c r="E68" s="60">
        <f t="shared" si="12"/>
        <v>1018.22</v>
      </c>
      <c r="F68" s="65"/>
      <c r="G68" s="63"/>
      <c r="H68" s="60">
        <f>SUM(H69:H73)</f>
        <v>1018.22</v>
      </c>
      <c r="I68" s="63"/>
      <c r="J68" s="60">
        <f t="shared" si="13"/>
        <v>0</v>
      </c>
      <c r="K68" s="63"/>
      <c r="L68" s="63"/>
      <c r="M68" s="60">
        <f>SUM(M69:M73)</f>
        <v>0</v>
      </c>
      <c r="N68" s="63"/>
      <c r="O68" s="60">
        <f t="shared" si="14"/>
        <v>0</v>
      </c>
      <c r="P68" s="63"/>
      <c r="Q68" s="63"/>
      <c r="R68" s="60">
        <f>SUM(R69:R73)</f>
        <v>0</v>
      </c>
      <c r="S68" s="63"/>
      <c r="T68" s="62">
        <f t="shared" si="15"/>
        <v>0</v>
      </c>
      <c r="U68" s="89"/>
    </row>
    <row r="69" spans="1:22" ht="39.75" customHeight="1" outlineLevel="4" x14ac:dyDescent="0.2">
      <c r="A69" s="75" t="s">
        <v>416</v>
      </c>
      <c r="B69" s="75"/>
      <c r="C69" s="33" t="s">
        <v>728</v>
      </c>
      <c r="D69" s="36"/>
      <c r="E69" s="42">
        <f t="shared" si="12"/>
        <v>214.17</v>
      </c>
      <c r="F69" s="37"/>
      <c r="G69" s="40"/>
      <c r="H69" s="37">
        <v>214.17</v>
      </c>
      <c r="I69" s="40"/>
      <c r="J69" s="42">
        <f t="shared" si="13"/>
        <v>0</v>
      </c>
      <c r="K69" s="40"/>
      <c r="L69" s="40"/>
      <c r="M69" s="97">
        <v>0</v>
      </c>
      <c r="N69" s="40"/>
      <c r="O69" s="42">
        <f t="shared" si="14"/>
        <v>0</v>
      </c>
      <c r="P69" s="40"/>
      <c r="Q69" s="40"/>
      <c r="R69" s="97">
        <v>0</v>
      </c>
      <c r="S69" s="40"/>
      <c r="T69" s="40">
        <f t="shared" si="15"/>
        <v>0</v>
      </c>
      <c r="U69" s="89"/>
      <c r="V69" s="71"/>
    </row>
    <row r="70" spans="1:22" ht="40.5" customHeight="1" outlineLevel="4" x14ac:dyDescent="0.2">
      <c r="A70" s="75" t="s">
        <v>417</v>
      </c>
      <c r="B70" s="75"/>
      <c r="C70" s="33" t="s">
        <v>729</v>
      </c>
      <c r="D70" s="36"/>
      <c r="E70" s="42">
        <f t="shared" si="12"/>
        <v>322</v>
      </c>
      <c r="F70" s="37"/>
      <c r="G70" s="40"/>
      <c r="H70" s="37">
        <v>322</v>
      </c>
      <c r="I70" s="40"/>
      <c r="J70" s="42">
        <f t="shared" si="13"/>
        <v>0</v>
      </c>
      <c r="K70" s="40"/>
      <c r="L70" s="40"/>
      <c r="M70" s="97">
        <v>0</v>
      </c>
      <c r="N70" s="40"/>
      <c r="O70" s="42">
        <f t="shared" si="14"/>
        <v>0</v>
      </c>
      <c r="P70" s="40"/>
      <c r="Q70" s="40"/>
      <c r="R70" s="97">
        <v>0</v>
      </c>
      <c r="S70" s="40"/>
      <c r="T70" s="40">
        <f t="shared" si="15"/>
        <v>0</v>
      </c>
      <c r="U70" s="89"/>
      <c r="V70" s="71"/>
    </row>
    <row r="71" spans="1:22" ht="40.5" customHeight="1" outlineLevel="4" x14ac:dyDescent="0.2">
      <c r="A71" s="75" t="s">
        <v>418</v>
      </c>
      <c r="B71" s="75"/>
      <c r="C71" s="33" t="s">
        <v>730</v>
      </c>
      <c r="D71" s="36"/>
      <c r="E71" s="42">
        <f t="shared" ref="E71:E73" si="20">F71+G71+H71+I71</f>
        <v>138.47999999999999</v>
      </c>
      <c r="F71" s="37"/>
      <c r="G71" s="40"/>
      <c r="H71" s="37">
        <v>138.47999999999999</v>
      </c>
      <c r="I71" s="40"/>
      <c r="J71" s="42">
        <f t="shared" si="13"/>
        <v>0</v>
      </c>
      <c r="K71" s="40"/>
      <c r="L71" s="40"/>
      <c r="M71" s="97">
        <v>0</v>
      </c>
      <c r="N71" s="40"/>
      <c r="O71" s="42">
        <f t="shared" si="14"/>
        <v>0</v>
      </c>
      <c r="P71" s="40"/>
      <c r="Q71" s="40"/>
      <c r="R71" s="37">
        <v>0</v>
      </c>
      <c r="S71" s="40"/>
      <c r="T71" s="40">
        <f t="shared" si="15"/>
        <v>0</v>
      </c>
      <c r="U71" s="89"/>
      <c r="V71" s="71"/>
    </row>
    <row r="72" spans="1:22" ht="40.5" customHeight="1" outlineLevel="4" x14ac:dyDescent="0.2">
      <c r="A72" s="75" t="s">
        <v>419</v>
      </c>
      <c r="B72" s="75"/>
      <c r="C72" s="33" t="s">
        <v>731</v>
      </c>
      <c r="D72" s="36"/>
      <c r="E72" s="42">
        <f t="shared" si="20"/>
        <v>138.07</v>
      </c>
      <c r="F72" s="37"/>
      <c r="G72" s="40"/>
      <c r="H72" s="37">
        <v>138.07</v>
      </c>
      <c r="I72" s="40"/>
      <c r="J72" s="42">
        <f t="shared" si="13"/>
        <v>0</v>
      </c>
      <c r="K72" s="40"/>
      <c r="L72" s="40"/>
      <c r="M72" s="97">
        <v>0</v>
      </c>
      <c r="N72" s="40"/>
      <c r="O72" s="42">
        <f t="shared" si="14"/>
        <v>0</v>
      </c>
      <c r="P72" s="40"/>
      <c r="Q72" s="40"/>
      <c r="R72" s="37">
        <v>0</v>
      </c>
      <c r="S72" s="40"/>
      <c r="T72" s="40">
        <f t="shared" si="15"/>
        <v>0</v>
      </c>
      <c r="U72" s="89"/>
      <c r="V72" s="71"/>
    </row>
    <row r="73" spans="1:22" ht="40.5" customHeight="1" outlineLevel="4" x14ac:dyDescent="0.2">
      <c r="A73" s="75" t="s">
        <v>420</v>
      </c>
      <c r="B73" s="93"/>
      <c r="C73" s="87" t="s">
        <v>732</v>
      </c>
      <c r="D73" s="36"/>
      <c r="E73" s="42">
        <f t="shared" si="20"/>
        <v>205.5</v>
      </c>
      <c r="F73" s="37"/>
      <c r="G73" s="40"/>
      <c r="H73" s="37">
        <v>205.5</v>
      </c>
      <c r="I73" s="40"/>
      <c r="J73" s="42">
        <f t="shared" si="13"/>
        <v>0</v>
      </c>
      <c r="K73" s="40"/>
      <c r="L73" s="40"/>
      <c r="M73" s="97">
        <v>0</v>
      </c>
      <c r="N73" s="40"/>
      <c r="O73" s="42">
        <f t="shared" si="14"/>
        <v>0</v>
      </c>
      <c r="P73" s="40"/>
      <c r="Q73" s="40"/>
      <c r="R73" s="37">
        <v>0</v>
      </c>
      <c r="S73" s="40"/>
      <c r="T73" s="40">
        <f t="shared" si="15"/>
        <v>0</v>
      </c>
      <c r="U73" s="89"/>
      <c r="V73" s="71"/>
    </row>
    <row r="74" spans="1:22" ht="27.75" customHeight="1" outlineLevel="3" x14ac:dyDescent="0.2">
      <c r="A74" s="69" t="s">
        <v>422</v>
      </c>
      <c r="B74" s="69"/>
      <c r="C74" s="90" t="s">
        <v>421</v>
      </c>
      <c r="D74" s="59"/>
      <c r="E74" s="60">
        <f t="shared" ref="E74:E92" si="21">F74+G74+H74+I74</f>
        <v>954.07999999999993</v>
      </c>
      <c r="F74" s="65"/>
      <c r="G74" s="63"/>
      <c r="H74" s="60">
        <f>SUM(H75:H83)</f>
        <v>954.07999999999993</v>
      </c>
      <c r="I74" s="63"/>
      <c r="J74" s="60">
        <f t="shared" ref="J74:J92" si="22">K74+L74+M74+N74</f>
        <v>0</v>
      </c>
      <c r="K74" s="63"/>
      <c r="L74" s="63"/>
      <c r="M74" s="60">
        <f>SUM(M75:M83)</f>
        <v>0</v>
      </c>
      <c r="N74" s="63"/>
      <c r="O74" s="60">
        <f t="shared" ref="O74:O92" si="23">P74+Q74+R74+S74</f>
        <v>0</v>
      </c>
      <c r="P74" s="63"/>
      <c r="Q74" s="63"/>
      <c r="R74" s="60">
        <f>SUM(R75:R83)</f>
        <v>0</v>
      </c>
      <c r="S74" s="63"/>
      <c r="T74" s="63">
        <f t="shared" ref="T74:T92" si="24">R74/E74*100</f>
        <v>0</v>
      </c>
      <c r="U74" s="89"/>
      <c r="V74" s="71"/>
    </row>
    <row r="75" spans="1:22" s="41" customFormat="1" ht="40.5" customHeight="1" outlineLevel="4" x14ac:dyDescent="0.2">
      <c r="A75" s="75" t="s">
        <v>429</v>
      </c>
      <c r="B75" s="75"/>
      <c r="C75" s="33" t="s">
        <v>423</v>
      </c>
      <c r="D75" s="36"/>
      <c r="E75" s="60">
        <f t="shared" si="21"/>
        <v>68.150000000000006</v>
      </c>
      <c r="F75" s="37"/>
      <c r="G75" s="40"/>
      <c r="H75" s="37">
        <v>68.150000000000006</v>
      </c>
      <c r="I75" s="40"/>
      <c r="J75" s="60">
        <f t="shared" si="22"/>
        <v>0</v>
      </c>
      <c r="K75" s="40"/>
      <c r="L75" s="40"/>
      <c r="M75" s="97">
        <v>0</v>
      </c>
      <c r="N75" s="40"/>
      <c r="O75" s="60">
        <f t="shared" si="23"/>
        <v>0</v>
      </c>
      <c r="P75" s="40"/>
      <c r="Q75" s="40"/>
      <c r="R75" s="37">
        <v>0</v>
      </c>
      <c r="S75" s="40"/>
      <c r="T75" s="63">
        <f t="shared" si="24"/>
        <v>0</v>
      </c>
      <c r="U75" s="92"/>
      <c r="V75" s="98"/>
    </row>
    <row r="76" spans="1:22" s="41" customFormat="1" ht="40.5" customHeight="1" outlineLevel="4" x14ac:dyDescent="0.2">
      <c r="A76" s="75" t="s">
        <v>430</v>
      </c>
      <c r="B76" s="75"/>
      <c r="C76" s="33" t="s">
        <v>733</v>
      </c>
      <c r="D76" s="36"/>
      <c r="E76" s="60">
        <f t="shared" si="21"/>
        <v>68.150000000000006</v>
      </c>
      <c r="F76" s="37"/>
      <c r="G76" s="40"/>
      <c r="H76" s="37">
        <v>68.150000000000006</v>
      </c>
      <c r="I76" s="40"/>
      <c r="J76" s="60">
        <f t="shared" si="22"/>
        <v>0</v>
      </c>
      <c r="K76" s="40"/>
      <c r="L76" s="40"/>
      <c r="M76" s="97">
        <v>0</v>
      </c>
      <c r="N76" s="40"/>
      <c r="O76" s="60">
        <f t="shared" si="23"/>
        <v>0</v>
      </c>
      <c r="P76" s="40"/>
      <c r="Q76" s="40"/>
      <c r="R76" s="37">
        <v>0</v>
      </c>
      <c r="S76" s="40"/>
      <c r="T76" s="63">
        <f t="shared" si="24"/>
        <v>0</v>
      </c>
      <c r="U76" s="92"/>
      <c r="V76" s="98"/>
    </row>
    <row r="77" spans="1:22" s="41" customFormat="1" ht="40.5" customHeight="1" outlineLevel="4" x14ac:dyDescent="0.2">
      <c r="A77" s="75" t="s">
        <v>431</v>
      </c>
      <c r="B77" s="75"/>
      <c r="C77" s="33" t="s">
        <v>734</v>
      </c>
      <c r="D77" s="36"/>
      <c r="E77" s="60">
        <f t="shared" si="21"/>
        <v>136.30000000000001</v>
      </c>
      <c r="F77" s="37"/>
      <c r="G77" s="40"/>
      <c r="H77" s="37">
        <v>136.30000000000001</v>
      </c>
      <c r="I77" s="40"/>
      <c r="J77" s="60">
        <f t="shared" si="22"/>
        <v>0</v>
      </c>
      <c r="K77" s="40"/>
      <c r="L77" s="40"/>
      <c r="M77" s="97">
        <v>0</v>
      </c>
      <c r="N77" s="40"/>
      <c r="O77" s="60">
        <f t="shared" si="23"/>
        <v>0</v>
      </c>
      <c r="P77" s="40"/>
      <c r="Q77" s="40"/>
      <c r="R77" s="37">
        <v>0</v>
      </c>
      <c r="S77" s="40"/>
      <c r="T77" s="63">
        <f t="shared" si="24"/>
        <v>0</v>
      </c>
      <c r="U77" s="92"/>
      <c r="V77" s="98"/>
    </row>
    <row r="78" spans="1:22" s="41" customFormat="1" ht="40.5" customHeight="1" outlineLevel="4" x14ac:dyDescent="0.2">
      <c r="A78" s="75" t="s">
        <v>432</v>
      </c>
      <c r="B78" s="75"/>
      <c r="C78" s="33" t="s">
        <v>735</v>
      </c>
      <c r="D78" s="36"/>
      <c r="E78" s="60">
        <f t="shared" si="21"/>
        <v>68.150000000000006</v>
      </c>
      <c r="F78" s="37"/>
      <c r="G78" s="40"/>
      <c r="H78" s="37">
        <v>68.150000000000006</v>
      </c>
      <c r="I78" s="40"/>
      <c r="J78" s="60">
        <f t="shared" si="22"/>
        <v>0</v>
      </c>
      <c r="K78" s="40"/>
      <c r="L78" s="40"/>
      <c r="M78" s="97">
        <v>0</v>
      </c>
      <c r="N78" s="40"/>
      <c r="O78" s="60">
        <f t="shared" si="23"/>
        <v>0</v>
      </c>
      <c r="P78" s="40"/>
      <c r="Q78" s="40"/>
      <c r="R78" s="37">
        <v>0</v>
      </c>
      <c r="S78" s="40"/>
      <c r="T78" s="63">
        <f t="shared" si="24"/>
        <v>0</v>
      </c>
      <c r="U78" s="92"/>
      <c r="V78" s="98"/>
    </row>
    <row r="79" spans="1:22" s="41" customFormat="1" ht="40.5" customHeight="1" outlineLevel="4" x14ac:dyDescent="0.2">
      <c r="A79" s="75" t="s">
        <v>433</v>
      </c>
      <c r="B79" s="75"/>
      <c r="C79" s="33" t="s">
        <v>424</v>
      </c>
      <c r="D79" s="36"/>
      <c r="E79" s="60">
        <f t="shared" si="21"/>
        <v>136.30000000000001</v>
      </c>
      <c r="F79" s="37"/>
      <c r="G79" s="40"/>
      <c r="H79" s="37">
        <v>136.30000000000001</v>
      </c>
      <c r="I79" s="40"/>
      <c r="J79" s="60">
        <f t="shared" si="22"/>
        <v>0</v>
      </c>
      <c r="K79" s="40"/>
      <c r="L79" s="40"/>
      <c r="M79" s="97">
        <v>0</v>
      </c>
      <c r="N79" s="40"/>
      <c r="O79" s="60">
        <f t="shared" si="23"/>
        <v>0</v>
      </c>
      <c r="P79" s="40"/>
      <c r="Q79" s="40"/>
      <c r="R79" s="37">
        <v>0</v>
      </c>
      <c r="S79" s="40"/>
      <c r="T79" s="63">
        <f t="shared" si="24"/>
        <v>0</v>
      </c>
      <c r="U79" s="92"/>
      <c r="V79" s="98"/>
    </row>
    <row r="80" spans="1:22" s="41" customFormat="1" ht="40.5" customHeight="1" outlineLevel="4" x14ac:dyDescent="0.2">
      <c r="A80" s="75" t="s">
        <v>434</v>
      </c>
      <c r="B80" s="75"/>
      <c r="C80" s="33" t="s">
        <v>425</v>
      </c>
      <c r="D80" s="36"/>
      <c r="E80" s="60">
        <f t="shared" si="21"/>
        <v>136.30000000000001</v>
      </c>
      <c r="F80" s="37"/>
      <c r="G80" s="40"/>
      <c r="H80" s="37">
        <v>136.30000000000001</v>
      </c>
      <c r="I80" s="40"/>
      <c r="J80" s="60">
        <f t="shared" si="22"/>
        <v>0</v>
      </c>
      <c r="K80" s="40"/>
      <c r="L80" s="40"/>
      <c r="M80" s="97">
        <v>0</v>
      </c>
      <c r="N80" s="40"/>
      <c r="O80" s="60">
        <f t="shared" si="23"/>
        <v>0</v>
      </c>
      <c r="P80" s="40"/>
      <c r="Q80" s="40"/>
      <c r="R80" s="37">
        <v>0</v>
      </c>
      <c r="S80" s="40"/>
      <c r="T80" s="63">
        <f t="shared" si="24"/>
        <v>0</v>
      </c>
      <c r="U80" s="92"/>
      <c r="V80" s="98"/>
    </row>
    <row r="81" spans="1:22" s="41" customFormat="1" ht="40.5" customHeight="1" outlineLevel="4" x14ac:dyDescent="0.2">
      <c r="A81" s="75" t="s">
        <v>435</v>
      </c>
      <c r="B81" s="75"/>
      <c r="C81" s="33" t="s">
        <v>426</v>
      </c>
      <c r="D81" s="36"/>
      <c r="E81" s="60">
        <f t="shared" si="21"/>
        <v>136.29</v>
      </c>
      <c r="F81" s="37"/>
      <c r="G81" s="40"/>
      <c r="H81" s="37">
        <v>136.29</v>
      </c>
      <c r="I81" s="40"/>
      <c r="J81" s="60">
        <f t="shared" si="22"/>
        <v>0</v>
      </c>
      <c r="K81" s="40"/>
      <c r="L81" s="40"/>
      <c r="M81" s="97">
        <v>0</v>
      </c>
      <c r="N81" s="40"/>
      <c r="O81" s="60">
        <f t="shared" si="23"/>
        <v>0</v>
      </c>
      <c r="P81" s="40"/>
      <c r="Q81" s="40"/>
      <c r="R81" s="37">
        <v>0</v>
      </c>
      <c r="S81" s="40"/>
      <c r="T81" s="63">
        <f t="shared" si="24"/>
        <v>0</v>
      </c>
      <c r="U81" s="92"/>
      <c r="V81" s="98"/>
    </row>
    <row r="82" spans="1:22" s="41" customFormat="1" ht="40.5" customHeight="1" outlineLevel="4" x14ac:dyDescent="0.2">
      <c r="A82" s="75" t="s">
        <v>436</v>
      </c>
      <c r="B82" s="75"/>
      <c r="C82" s="33" t="s">
        <v>427</v>
      </c>
      <c r="D82" s="36"/>
      <c r="E82" s="60">
        <f t="shared" si="21"/>
        <v>68.150000000000006</v>
      </c>
      <c r="F82" s="37"/>
      <c r="G82" s="40"/>
      <c r="H82" s="37">
        <v>68.150000000000006</v>
      </c>
      <c r="I82" s="40"/>
      <c r="J82" s="60">
        <f t="shared" si="22"/>
        <v>0</v>
      </c>
      <c r="K82" s="40"/>
      <c r="L82" s="40"/>
      <c r="M82" s="37">
        <v>0</v>
      </c>
      <c r="N82" s="40"/>
      <c r="O82" s="60">
        <f t="shared" si="23"/>
        <v>0</v>
      </c>
      <c r="P82" s="40"/>
      <c r="Q82" s="40"/>
      <c r="R82" s="37">
        <v>0</v>
      </c>
      <c r="S82" s="40"/>
      <c r="T82" s="63">
        <f t="shared" si="24"/>
        <v>0</v>
      </c>
      <c r="U82" s="92"/>
      <c r="V82" s="98"/>
    </row>
    <row r="83" spans="1:22" s="41" customFormat="1" ht="40.5" customHeight="1" outlineLevel="4" x14ac:dyDescent="0.2">
      <c r="A83" s="75" t="s">
        <v>437</v>
      </c>
      <c r="B83" s="75"/>
      <c r="C83" s="33" t="s">
        <v>428</v>
      </c>
      <c r="D83" s="36"/>
      <c r="E83" s="60">
        <f t="shared" si="21"/>
        <v>136.29</v>
      </c>
      <c r="F83" s="37"/>
      <c r="G83" s="40"/>
      <c r="H83" s="37">
        <v>136.29</v>
      </c>
      <c r="I83" s="40"/>
      <c r="J83" s="60">
        <f t="shared" si="22"/>
        <v>0</v>
      </c>
      <c r="K83" s="40"/>
      <c r="L83" s="40"/>
      <c r="M83" s="37">
        <v>0</v>
      </c>
      <c r="N83" s="40"/>
      <c r="O83" s="60">
        <f t="shared" si="23"/>
        <v>0</v>
      </c>
      <c r="P83" s="40"/>
      <c r="Q83" s="40"/>
      <c r="R83" s="37">
        <v>0</v>
      </c>
      <c r="S83" s="40"/>
      <c r="T83" s="63">
        <f t="shared" si="24"/>
        <v>0</v>
      </c>
      <c r="U83" s="92"/>
      <c r="V83" s="98"/>
    </row>
    <row r="84" spans="1:22" ht="40.5" customHeight="1" outlineLevel="3" x14ac:dyDescent="0.2">
      <c r="A84" s="69" t="s">
        <v>438</v>
      </c>
      <c r="B84" s="69"/>
      <c r="C84" s="90" t="s">
        <v>439</v>
      </c>
      <c r="D84" s="59"/>
      <c r="E84" s="60">
        <f t="shared" si="21"/>
        <v>2198.58</v>
      </c>
      <c r="F84" s="65"/>
      <c r="G84" s="63"/>
      <c r="H84" s="60">
        <f>H85</f>
        <v>2198.58</v>
      </c>
      <c r="I84" s="63"/>
      <c r="J84" s="60">
        <f t="shared" si="22"/>
        <v>0</v>
      </c>
      <c r="K84" s="63"/>
      <c r="L84" s="63"/>
      <c r="M84" s="60">
        <f>M85</f>
        <v>0</v>
      </c>
      <c r="N84" s="63"/>
      <c r="O84" s="60">
        <f t="shared" si="23"/>
        <v>0</v>
      </c>
      <c r="P84" s="63"/>
      <c r="Q84" s="63"/>
      <c r="R84" s="60">
        <f>R85</f>
        <v>0</v>
      </c>
      <c r="S84" s="63"/>
      <c r="T84" s="63">
        <f t="shared" si="24"/>
        <v>0</v>
      </c>
      <c r="U84" s="89"/>
      <c r="V84" s="71"/>
    </row>
    <row r="85" spans="1:22" s="41" customFormat="1" ht="40.5" customHeight="1" outlineLevel="4" x14ac:dyDescent="0.2">
      <c r="A85" s="75" t="s">
        <v>441</v>
      </c>
      <c r="B85" s="75"/>
      <c r="C85" s="33" t="s">
        <v>440</v>
      </c>
      <c r="D85" s="36"/>
      <c r="E85" s="42">
        <f t="shared" si="21"/>
        <v>2198.58</v>
      </c>
      <c r="F85" s="37"/>
      <c r="G85" s="40"/>
      <c r="H85" s="37">
        <v>2198.58</v>
      </c>
      <c r="I85" s="40"/>
      <c r="J85" s="42">
        <f t="shared" si="22"/>
        <v>0</v>
      </c>
      <c r="K85" s="40"/>
      <c r="L85" s="40"/>
      <c r="M85" s="37">
        <v>0</v>
      </c>
      <c r="N85" s="40"/>
      <c r="O85" s="42">
        <f t="shared" si="23"/>
        <v>0</v>
      </c>
      <c r="P85" s="40"/>
      <c r="Q85" s="40"/>
      <c r="R85" s="37">
        <v>0</v>
      </c>
      <c r="S85" s="40"/>
      <c r="T85" s="40">
        <f t="shared" si="24"/>
        <v>0</v>
      </c>
      <c r="U85" s="92"/>
      <c r="V85" s="98"/>
    </row>
    <row r="86" spans="1:22" ht="40.5" customHeight="1" outlineLevel="3" x14ac:dyDescent="0.2">
      <c r="A86" s="69" t="s">
        <v>443</v>
      </c>
      <c r="B86" s="69"/>
      <c r="C86" s="90" t="s">
        <v>442</v>
      </c>
      <c r="D86" s="59"/>
      <c r="E86" s="60">
        <f t="shared" si="21"/>
        <v>300</v>
      </c>
      <c r="F86" s="65"/>
      <c r="G86" s="63"/>
      <c r="H86" s="60">
        <f>H87</f>
        <v>300</v>
      </c>
      <c r="I86" s="63"/>
      <c r="J86" s="60">
        <f t="shared" si="22"/>
        <v>0</v>
      </c>
      <c r="K86" s="63"/>
      <c r="L86" s="63"/>
      <c r="M86" s="60">
        <f>M87</f>
        <v>0</v>
      </c>
      <c r="N86" s="63"/>
      <c r="O86" s="60">
        <f t="shared" si="23"/>
        <v>0</v>
      </c>
      <c r="P86" s="63"/>
      <c r="Q86" s="63"/>
      <c r="R86" s="60">
        <f>R87</f>
        <v>0</v>
      </c>
      <c r="S86" s="63"/>
      <c r="T86" s="63">
        <f t="shared" si="24"/>
        <v>0</v>
      </c>
      <c r="U86" s="89"/>
      <c r="V86" s="71"/>
    </row>
    <row r="87" spans="1:22" s="41" customFormat="1" ht="52.5" customHeight="1" outlineLevel="4" x14ac:dyDescent="0.2">
      <c r="A87" s="75" t="s">
        <v>445</v>
      </c>
      <c r="B87" s="75"/>
      <c r="C87" s="33" t="s">
        <v>444</v>
      </c>
      <c r="D87" s="36"/>
      <c r="E87" s="42">
        <f t="shared" si="21"/>
        <v>300</v>
      </c>
      <c r="F87" s="37"/>
      <c r="G87" s="40"/>
      <c r="H87" s="37">
        <v>300</v>
      </c>
      <c r="I87" s="40"/>
      <c r="J87" s="42">
        <f t="shared" si="22"/>
        <v>0</v>
      </c>
      <c r="K87" s="40"/>
      <c r="L87" s="40"/>
      <c r="M87" s="37">
        <v>0</v>
      </c>
      <c r="N87" s="40"/>
      <c r="O87" s="42">
        <f t="shared" si="23"/>
        <v>0</v>
      </c>
      <c r="P87" s="40"/>
      <c r="Q87" s="40"/>
      <c r="R87" s="37">
        <v>0</v>
      </c>
      <c r="S87" s="40"/>
      <c r="T87" s="40">
        <f t="shared" si="24"/>
        <v>0</v>
      </c>
      <c r="U87" s="92"/>
      <c r="V87" s="98"/>
    </row>
    <row r="88" spans="1:22" ht="40.5" customHeight="1" outlineLevel="3" x14ac:dyDescent="0.2">
      <c r="A88" s="69" t="s">
        <v>446</v>
      </c>
      <c r="B88" s="69"/>
      <c r="C88" s="90" t="s">
        <v>298</v>
      </c>
      <c r="D88" s="59"/>
      <c r="E88" s="60">
        <f t="shared" si="21"/>
        <v>844.12</v>
      </c>
      <c r="F88" s="65"/>
      <c r="G88" s="63"/>
      <c r="H88" s="60">
        <f>H89</f>
        <v>844.12</v>
      </c>
      <c r="I88" s="63"/>
      <c r="J88" s="60">
        <f t="shared" si="22"/>
        <v>0</v>
      </c>
      <c r="K88" s="63"/>
      <c r="L88" s="63"/>
      <c r="M88" s="60">
        <f>M89</f>
        <v>0</v>
      </c>
      <c r="N88" s="63"/>
      <c r="O88" s="60">
        <f t="shared" si="23"/>
        <v>0</v>
      </c>
      <c r="P88" s="63"/>
      <c r="Q88" s="63"/>
      <c r="R88" s="60">
        <f>R89</f>
        <v>0</v>
      </c>
      <c r="S88" s="63"/>
      <c r="T88" s="63">
        <f t="shared" si="24"/>
        <v>0</v>
      </c>
      <c r="U88" s="89"/>
      <c r="V88" s="71"/>
    </row>
    <row r="89" spans="1:22" s="41" customFormat="1" ht="40.5" customHeight="1" outlineLevel="4" x14ac:dyDescent="0.2">
      <c r="A89" s="75" t="s">
        <v>448</v>
      </c>
      <c r="B89" s="75"/>
      <c r="C89" s="33" t="s">
        <v>447</v>
      </c>
      <c r="D89" s="36"/>
      <c r="E89" s="42">
        <f t="shared" si="21"/>
        <v>844.12</v>
      </c>
      <c r="F89" s="37"/>
      <c r="G89" s="40"/>
      <c r="H89" s="37">
        <v>844.12</v>
      </c>
      <c r="I89" s="40"/>
      <c r="J89" s="42">
        <f t="shared" si="22"/>
        <v>0</v>
      </c>
      <c r="K89" s="40"/>
      <c r="L89" s="40"/>
      <c r="M89" s="37">
        <v>0</v>
      </c>
      <c r="N89" s="40"/>
      <c r="O89" s="42">
        <f t="shared" si="23"/>
        <v>0</v>
      </c>
      <c r="P89" s="40"/>
      <c r="Q89" s="40"/>
      <c r="R89" s="37">
        <v>0</v>
      </c>
      <c r="S89" s="40"/>
      <c r="T89" s="40">
        <f t="shared" si="24"/>
        <v>0</v>
      </c>
      <c r="U89" s="92"/>
      <c r="V89" s="98"/>
    </row>
    <row r="90" spans="1:22" ht="40.5" customHeight="1" outlineLevel="3" x14ac:dyDescent="0.2">
      <c r="A90" s="69" t="s">
        <v>450</v>
      </c>
      <c r="B90" s="69"/>
      <c r="C90" s="90" t="s">
        <v>449</v>
      </c>
      <c r="D90" s="59"/>
      <c r="E90" s="60">
        <f t="shared" si="21"/>
        <v>224.45</v>
      </c>
      <c r="F90" s="65"/>
      <c r="G90" s="63"/>
      <c r="H90" s="60">
        <f>H91</f>
        <v>224.45</v>
      </c>
      <c r="I90" s="63"/>
      <c r="J90" s="60">
        <f t="shared" si="22"/>
        <v>0</v>
      </c>
      <c r="K90" s="63"/>
      <c r="L90" s="63"/>
      <c r="M90" s="60">
        <f>M91</f>
        <v>0</v>
      </c>
      <c r="N90" s="63"/>
      <c r="O90" s="60">
        <f t="shared" si="23"/>
        <v>0</v>
      </c>
      <c r="P90" s="63"/>
      <c r="Q90" s="63"/>
      <c r="R90" s="60">
        <f>R91</f>
        <v>0</v>
      </c>
      <c r="S90" s="63"/>
      <c r="T90" s="63">
        <f t="shared" si="24"/>
        <v>0</v>
      </c>
      <c r="U90" s="89"/>
      <c r="V90" s="71"/>
    </row>
    <row r="91" spans="1:22" s="41" customFormat="1" ht="40.5" customHeight="1" outlineLevel="4" x14ac:dyDescent="0.2">
      <c r="A91" s="75" t="s">
        <v>452</v>
      </c>
      <c r="B91" s="75"/>
      <c r="C91" s="33" t="s">
        <v>451</v>
      </c>
      <c r="D91" s="36"/>
      <c r="E91" s="42">
        <f t="shared" si="21"/>
        <v>224.45</v>
      </c>
      <c r="F91" s="37"/>
      <c r="G91" s="40"/>
      <c r="H91" s="37">
        <v>224.45</v>
      </c>
      <c r="I91" s="40"/>
      <c r="J91" s="42">
        <f t="shared" si="22"/>
        <v>0</v>
      </c>
      <c r="K91" s="40"/>
      <c r="L91" s="40"/>
      <c r="M91" s="37">
        <v>0</v>
      </c>
      <c r="N91" s="40"/>
      <c r="O91" s="42">
        <f t="shared" si="23"/>
        <v>0</v>
      </c>
      <c r="P91" s="40"/>
      <c r="Q91" s="40"/>
      <c r="R91" s="37">
        <v>0</v>
      </c>
      <c r="S91" s="40"/>
      <c r="T91" s="40">
        <f t="shared" si="24"/>
        <v>0</v>
      </c>
      <c r="U91" s="92"/>
      <c r="V91" s="98"/>
    </row>
    <row r="92" spans="1:22" ht="27" customHeight="1" outlineLevel="2" x14ac:dyDescent="0.2">
      <c r="A92" s="69" t="s">
        <v>81</v>
      </c>
      <c r="B92" s="167" t="s">
        <v>453</v>
      </c>
      <c r="C92" s="168"/>
      <c r="D92" s="59"/>
      <c r="E92" s="60">
        <f t="shared" si="21"/>
        <v>239</v>
      </c>
      <c r="F92" s="65"/>
      <c r="G92" s="63"/>
      <c r="H92" s="65">
        <v>239</v>
      </c>
      <c r="I92" s="63"/>
      <c r="J92" s="60">
        <f t="shared" si="22"/>
        <v>0</v>
      </c>
      <c r="K92" s="63"/>
      <c r="L92" s="63"/>
      <c r="M92" s="65">
        <v>0</v>
      </c>
      <c r="N92" s="63"/>
      <c r="O92" s="60">
        <f t="shared" si="23"/>
        <v>0</v>
      </c>
      <c r="P92" s="63"/>
      <c r="Q92" s="63"/>
      <c r="R92" s="65">
        <v>0</v>
      </c>
      <c r="S92" s="63"/>
      <c r="T92" s="63">
        <f t="shared" si="24"/>
        <v>0</v>
      </c>
      <c r="U92" s="89"/>
      <c r="V92" s="71"/>
    </row>
    <row r="93" spans="1:22" ht="36" customHeight="1" outlineLevel="1" x14ac:dyDescent="0.2">
      <c r="A93" s="73" t="s">
        <v>13</v>
      </c>
      <c r="B93" s="161" t="s">
        <v>454</v>
      </c>
      <c r="C93" s="162"/>
      <c r="D93" s="50"/>
      <c r="E93" s="51">
        <f t="shared" si="12"/>
        <v>1504.95</v>
      </c>
      <c r="F93" s="68"/>
      <c r="G93" s="55"/>
      <c r="H93" s="51">
        <f>H94</f>
        <v>1504.95</v>
      </c>
      <c r="I93" s="55"/>
      <c r="J93" s="51">
        <f t="shared" si="13"/>
        <v>672.08</v>
      </c>
      <c r="K93" s="55"/>
      <c r="L93" s="55"/>
      <c r="M93" s="51">
        <f>M94</f>
        <v>672.08</v>
      </c>
      <c r="N93" s="55"/>
      <c r="O93" s="51">
        <f t="shared" si="14"/>
        <v>672.08</v>
      </c>
      <c r="P93" s="55"/>
      <c r="Q93" s="55"/>
      <c r="R93" s="51">
        <f>R94</f>
        <v>672.08</v>
      </c>
      <c r="S93" s="55"/>
      <c r="T93" s="55">
        <f t="shared" si="15"/>
        <v>44.65796205854015</v>
      </c>
    </row>
    <row r="94" spans="1:22" ht="23.25" customHeight="1" outlineLevel="2" x14ac:dyDescent="0.2">
      <c r="A94" s="30" t="s">
        <v>82</v>
      </c>
      <c r="B94" s="159" t="s">
        <v>455</v>
      </c>
      <c r="C94" s="160"/>
      <c r="D94" s="79"/>
      <c r="E94" s="60">
        <f t="shared" si="12"/>
        <v>1504.95</v>
      </c>
      <c r="F94" s="65"/>
      <c r="G94" s="63"/>
      <c r="H94" s="65">
        <v>1504.95</v>
      </c>
      <c r="I94" s="63"/>
      <c r="J94" s="60">
        <f t="shared" si="13"/>
        <v>672.08</v>
      </c>
      <c r="K94" s="63"/>
      <c r="L94" s="63"/>
      <c r="M94" s="65">
        <v>672.08</v>
      </c>
      <c r="N94" s="63"/>
      <c r="O94" s="60">
        <f t="shared" si="14"/>
        <v>672.08</v>
      </c>
      <c r="P94" s="63"/>
      <c r="Q94" s="63"/>
      <c r="R94" s="65">
        <v>672.08</v>
      </c>
      <c r="S94" s="63"/>
      <c r="T94" s="63">
        <f t="shared" si="15"/>
        <v>44.65796205854015</v>
      </c>
    </row>
    <row r="95" spans="1:22" ht="85.5" customHeight="1" outlineLevel="1" x14ac:dyDescent="0.2">
      <c r="A95" s="73" t="s">
        <v>31</v>
      </c>
      <c r="B95" s="161" t="s">
        <v>456</v>
      </c>
      <c r="C95" s="162"/>
      <c r="D95" s="50"/>
      <c r="E95" s="51">
        <f t="shared" si="12"/>
        <v>33988.490000000005</v>
      </c>
      <c r="F95" s="68"/>
      <c r="G95" s="55"/>
      <c r="H95" s="51">
        <f>SUM(H96:H97)</f>
        <v>33988.490000000005</v>
      </c>
      <c r="I95" s="68"/>
      <c r="J95" s="51">
        <f t="shared" si="13"/>
        <v>16253.84</v>
      </c>
      <c r="K95" s="55"/>
      <c r="L95" s="55"/>
      <c r="M95" s="51">
        <f>SUM(M96:M97)</f>
        <v>16253.84</v>
      </c>
      <c r="N95" s="68"/>
      <c r="O95" s="51">
        <f t="shared" si="14"/>
        <v>15761.3</v>
      </c>
      <c r="P95" s="55"/>
      <c r="Q95" s="55"/>
      <c r="R95" s="51">
        <f>SUM(R96:R97)</f>
        <v>15761.3</v>
      </c>
      <c r="S95" s="68"/>
      <c r="T95" s="55">
        <f>O95/E95*100</f>
        <v>46.372463148554104</v>
      </c>
    </row>
    <row r="96" spans="1:22" ht="57" customHeight="1" outlineLevel="2" x14ac:dyDescent="0.2">
      <c r="A96" s="30" t="s">
        <v>83</v>
      </c>
      <c r="B96" s="159" t="s">
        <v>457</v>
      </c>
      <c r="C96" s="160"/>
      <c r="D96" s="79"/>
      <c r="E96" s="60">
        <f t="shared" si="12"/>
        <v>33403.94</v>
      </c>
      <c r="F96" s="65"/>
      <c r="G96" s="63"/>
      <c r="H96" s="65">
        <v>33403.94</v>
      </c>
      <c r="I96" s="63"/>
      <c r="J96" s="60">
        <f>K96+L96+M96+N96</f>
        <v>15673.5</v>
      </c>
      <c r="K96" s="99"/>
      <c r="L96" s="63"/>
      <c r="M96" s="65">
        <v>15673.5</v>
      </c>
      <c r="N96" s="63"/>
      <c r="O96" s="60">
        <f>P96+Q96+R96+S96</f>
        <v>15673.5</v>
      </c>
      <c r="P96" s="99"/>
      <c r="Q96" s="63"/>
      <c r="R96" s="65">
        <v>15673.5</v>
      </c>
      <c r="S96" s="63"/>
      <c r="T96" s="63">
        <f t="shared" ref="T96:T97" si="25">O96/E96*100</f>
        <v>46.921111701194526</v>
      </c>
    </row>
    <row r="97" spans="1:23" ht="23.25" customHeight="1" outlineLevel="2" x14ac:dyDescent="0.2">
      <c r="A97" s="30" t="s">
        <v>84</v>
      </c>
      <c r="B97" s="159" t="s">
        <v>458</v>
      </c>
      <c r="C97" s="160"/>
      <c r="D97" s="79"/>
      <c r="E97" s="60">
        <f t="shared" si="12"/>
        <v>584.54999999999995</v>
      </c>
      <c r="F97" s="65"/>
      <c r="G97" s="63"/>
      <c r="H97" s="65">
        <v>584.54999999999995</v>
      </c>
      <c r="I97" s="63"/>
      <c r="J97" s="60">
        <f t="shared" si="13"/>
        <v>580.34</v>
      </c>
      <c r="K97" s="99"/>
      <c r="L97" s="63"/>
      <c r="M97" s="65">
        <v>580.34</v>
      </c>
      <c r="N97" s="63"/>
      <c r="O97" s="60">
        <f t="shared" si="14"/>
        <v>87.8</v>
      </c>
      <c r="P97" s="99"/>
      <c r="Q97" s="63"/>
      <c r="R97" s="65">
        <v>87.8</v>
      </c>
      <c r="S97" s="63"/>
      <c r="T97" s="63">
        <f t="shared" si="25"/>
        <v>15.020100932341119</v>
      </c>
      <c r="U97" s="89"/>
      <c r="V97" s="89"/>
    </row>
    <row r="98" spans="1:23" ht="87.75" customHeight="1" x14ac:dyDescent="0.2">
      <c r="A98" s="44">
        <v>4</v>
      </c>
      <c r="B98" s="165" t="s">
        <v>459</v>
      </c>
      <c r="C98" s="166"/>
      <c r="D98" s="100"/>
      <c r="E98" s="46">
        <f>F98+G98+H98</f>
        <v>14707.75</v>
      </c>
      <c r="F98" s="47"/>
      <c r="G98" s="46">
        <f>SUM(G99:G105)</f>
        <v>1944.8200000000002</v>
      </c>
      <c r="H98" s="46">
        <f>SUM(H99:H105)</f>
        <v>12762.93</v>
      </c>
      <c r="I98" s="48"/>
      <c r="J98" s="46">
        <f>K98+L98+M98</f>
        <v>6358.1200000000008</v>
      </c>
      <c r="K98" s="47"/>
      <c r="L98" s="46">
        <f>SUM(L99:L105)</f>
        <v>1944.8200000000002</v>
      </c>
      <c r="M98" s="46">
        <f>SUM(M99:M105)</f>
        <v>4413.3</v>
      </c>
      <c r="N98" s="48"/>
      <c r="O98" s="46">
        <f>P98+Q98+R98</f>
        <v>6358.1200000000008</v>
      </c>
      <c r="P98" s="47"/>
      <c r="Q98" s="46">
        <f>SUM(Q99:Q105)</f>
        <v>1944.8200000000002</v>
      </c>
      <c r="R98" s="46">
        <f>SUM(R99:R105)</f>
        <v>4413.3</v>
      </c>
      <c r="S98" s="48"/>
      <c r="T98" s="48">
        <f>O98/E98*100</f>
        <v>43.22972582482025</v>
      </c>
      <c r="U98" s="101"/>
      <c r="V98" s="89"/>
    </row>
    <row r="99" spans="1:23" ht="42" customHeight="1" outlineLevel="1" x14ac:dyDescent="0.2">
      <c r="A99" s="102" t="s">
        <v>14</v>
      </c>
      <c r="B99" s="159" t="s">
        <v>464</v>
      </c>
      <c r="C99" s="160"/>
      <c r="D99" s="59"/>
      <c r="E99" s="60">
        <f>F99+G99+H99</f>
        <v>1238.78</v>
      </c>
      <c r="F99" s="80"/>
      <c r="G99" s="63"/>
      <c r="H99" s="65">
        <v>1238.78</v>
      </c>
      <c r="I99" s="63"/>
      <c r="J99" s="60">
        <f>K99+L99+M99</f>
        <v>1238.78</v>
      </c>
      <c r="K99" s="63"/>
      <c r="L99" s="63"/>
      <c r="M99" s="65">
        <v>1238.78</v>
      </c>
      <c r="N99" s="63"/>
      <c r="O99" s="60">
        <f>P99+Q99+R99</f>
        <v>1238.78</v>
      </c>
      <c r="P99" s="63"/>
      <c r="Q99" s="63"/>
      <c r="R99" s="65">
        <v>1238.78</v>
      </c>
      <c r="S99" s="63"/>
      <c r="T99" s="63">
        <f t="shared" ref="T99:T105" si="26">O99/E99*100</f>
        <v>100</v>
      </c>
      <c r="U99" s="89"/>
      <c r="V99" s="89"/>
    </row>
    <row r="100" spans="1:23" ht="96" customHeight="1" outlineLevel="1" x14ac:dyDescent="0.2">
      <c r="A100" s="102" t="s">
        <v>15</v>
      </c>
      <c r="B100" s="159" t="s">
        <v>463</v>
      </c>
      <c r="C100" s="160"/>
      <c r="D100" s="59"/>
      <c r="E100" s="60">
        <f t="shared" ref="E100:E103" si="27">F100+G100+H100</f>
        <v>1288.0800000000002</v>
      </c>
      <c r="F100" s="80"/>
      <c r="G100" s="63">
        <v>1223.68</v>
      </c>
      <c r="H100" s="65">
        <v>64.400000000000006</v>
      </c>
      <c r="I100" s="63"/>
      <c r="J100" s="60">
        <f>K100+L100+M100</f>
        <v>1288.0800000000002</v>
      </c>
      <c r="K100" s="63"/>
      <c r="L100" s="63">
        <v>1223.68</v>
      </c>
      <c r="M100" s="65">
        <v>64.400000000000006</v>
      </c>
      <c r="N100" s="63"/>
      <c r="O100" s="60">
        <f t="shared" ref="O100:O105" si="28">P100+Q100+R100</f>
        <v>1288.0800000000002</v>
      </c>
      <c r="P100" s="63"/>
      <c r="Q100" s="63">
        <v>1223.68</v>
      </c>
      <c r="R100" s="65">
        <v>64.400000000000006</v>
      </c>
      <c r="S100" s="63"/>
      <c r="T100" s="63">
        <f t="shared" si="26"/>
        <v>100</v>
      </c>
      <c r="U100" s="89"/>
      <c r="V100" s="89"/>
    </row>
    <row r="101" spans="1:23" ht="69" customHeight="1" outlineLevel="1" x14ac:dyDescent="0.2">
      <c r="A101" s="102" t="s">
        <v>34</v>
      </c>
      <c r="B101" s="159" t="s">
        <v>465</v>
      </c>
      <c r="C101" s="160"/>
      <c r="D101" s="59"/>
      <c r="E101" s="60">
        <f t="shared" si="27"/>
        <v>759.1</v>
      </c>
      <c r="F101" s="80"/>
      <c r="G101" s="63">
        <v>721.14</v>
      </c>
      <c r="H101" s="65">
        <v>37.96</v>
      </c>
      <c r="I101" s="63"/>
      <c r="J101" s="60">
        <f t="shared" ref="J101:J105" si="29">K101+L101+M101</f>
        <v>759.1</v>
      </c>
      <c r="K101" s="63"/>
      <c r="L101" s="63">
        <v>721.14</v>
      </c>
      <c r="M101" s="65">
        <v>37.96</v>
      </c>
      <c r="N101" s="63"/>
      <c r="O101" s="60">
        <f t="shared" si="28"/>
        <v>759.1</v>
      </c>
      <c r="P101" s="63"/>
      <c r="Q101" s="63">
        <v>721.14</v>
      </c>
      <c r="R101" s="65">
        <v>37.96</v>
      </c>
      <c r="S101" s="63"/>
      <c r="T101" s="63">
        <f t="shared" si="26"/>
        <v>100</v>
      </c>
      <c r="U101" s="89"/>
      <c r="V101" s="89"/>
    </row>
    <row r="102" spans="1:23" ht="45" customHeight="1" outlineLevel="1" x14ac:dyDescent="0.2">
      <c r="A102" s="102" t="s">
        <v>35</v>
      </c>
      <c r="B102" s="159" t="s">
        <v>460</v>
      </c>
      <c r="C102" s="160"/>
      <c r="D102" s="59"/>
      <c r="E102" s="60">
        <f t="shared" ref="E102" si="30">F102+G102+H102</f>
        <v>7134.43</v>
      </c>
      <c r="F102" s="80"/>
      <c r="G102" s="63"/>
      <c r="H102" s="65">
        <v>7134.43</v>
      </c>
      <c r="I102" s="63"/>
      <c r="J102" s="60">
        <f t="shared" si="29"/>
        <v>2872.08</v>
      </c>
      <c r="K102" s="63"/>
      <c r="L102" s="63"/>
      <c r="M102" s="65">
        <v>2872.08</v>
      </c>
      <c r="N102" s="63"/>
      <c r="O102" s="60">
        <f t="shared" si="28"/>
        <v>2872.08</v>
      </c>
      <c r="P102" s="63"/>
      <c r="Q102" s="63"/>
      <c r="R102" s="65">
        <v>2872.08</v>
      </c>
      <c r="S102" s="63"/>
      <c r="T102" s="63">
        <f t="shared" si="26"/>
        <v>40.256614754086868</v>
      </c>
      <c r="U102" s="89"/>
      <c r="V102" s="89"/>
    </row>
    <row r="103" spans="1:23" ht="48" customHeight="1" outlineLevel="1" x14ac:dyDescent="0.2">
      <c r="A103" s="102" t="s">
        <v>467</v>
      </c>
      <c r="B103" s="159" t="s">
        <v>461</v>
      </c>
      <c r="C103" s="160"/>
      <c r="D103" s="59"/>
      <c r="E103" s="60">
        <f t="shared" si="27"/>
        <v>2500</v>
      </c>
      <c r="F103" s="65"/>
      <c r="G103" s="65"/>
      <c r="H103" s="65">
        <v>2500</v>
      </c>
      <c r="I103" s="63"/>
      <c r="J103" s="60">
        <f t="shared" si="29"/>
        <v>0</v>
      </c>
      <c r="K103" s="65"/>
      <c r="L103" s="65"/>
      <c r="M103" s="65">
        <v>0</v>
      </c>
      <c r="N103" s="63"/>
      <c r="O103" s="60">
        <f t="shared" si="28"/>
        <v>0</v>
      </c>
      <c r="P103" s="65"/>
      <c r="Q103" s="65"/>
      <c r="R103" s="65">
        <v>0</v>
      </c>
      <c r="S103" s="63"/>
      <c r="T103" s="63">
        <f t="shared" si="26"/>
        <v>0</v>
      </c>
      <c r="U103" s="89"/>
      <c r="V103" s="89"/>
    </row>
    <row r="104" spans="1:23" ht="39.75" customHeight="1" outlineLevel="1" x14ac:dyDescent="0.2">
      <c r="A104" s="102" t="s">
        <v>468</v>
      </c>
      <c r="B104" s="159" t="s">
        <v>466</v>
      </c>
      <c r="C104" s="160"/>
      <c r="D104" s="59"/>
      <c r="E104" s="60">
        <f>F104+G104+H104</f>
        <v>740.08</v>
      </c>
      <c r="F104" s="65"/>
      <c r="G104" s="65"/>
      <c r="H104" s="63">
        <v>740.08</v>
      </c>
      <c r="I104" s="63"/>
      <c r="J104" s="60">
        <f t="shared" si="29"/>
        <v>105.58</v>
      </c>
      <c r="K104" s="103"/>
      <c r="L104" s="63"/>
      <c r="M104" s="63">
        <v>105.58</v>
      </c>
      <c r="N104" s="63"/>
      <c r="O104" s="60">
        <f t="shared" si="28"/>
        <v>105.58</v>
      </c>
      <c r="P104" s="103"/>
      <c r="Q104" s="63"/>
      <c r="R104" s="63">
        <v>105.58</v>
      </c>
      <c r="S104" s="63"/>
      <c r="T104" s="62">
        <f t="shared" si="26"/>
        <v>14.266025294562748</v>
      </c>
      <c r="U104" s="89"/>
      <c r="V104" s="89"/>
    </row>
    <row r="105" spans="1:23" ht="37.5" customHeight="1" outlineLevel="1" x14ac:dyDescent="0.2">
      <c r="A105" s="102" t="s">
        <v>469</v>
      </c>
      <c r="B105" s="159" t="s">
        <v>462</v>
      </c>
      <c r="C105" s="160"/>
      <c r="D105" s="59"/>
      <c r="E105" s="60">
        <f>F105+G105+H105</f>
        <v>1047.28</v>
      </c>
      <c r="F105" s="65"/>
      <c r="G105" s="65"/>
      <c r="H105" s="63">
        <v>1047.28</v>
      </c>
      <c r="I105" s="63"/>
      <c r="J105" s="60">
        <f t="shared" si="29"/>
        <v>94.5</v>
      </c>
      <c r="K105" s="103"/>
      <c r="L105" s="63"/>
      <c r="M105" s="63">
        <v>94.5</v>
      </c>
      <c r="N105" s="63"/>
      <c r="O105" s="60">
        <f t="shared" si="28"/>
        <v>94.5</v>
      </c>
      <c r="P105" s="103"/>
      <c r="Q105" s="63"/>
      <c r="R105" s="63">
        <v>94.5</v>
      </c>
      <c r="S105" s="63"/>
      <c r="T105" s="63">
        <f t="shared" si="26"/>
        <v>9.0233748376747389</v>
      </c>
      <c r="U105" s="89"/>
      <c r="V105" s="101"/>
    </row>
    <row r="106" spans="1:23" ht="75" customHeight="1" x14ac:dyDescent="0.2">
      <c r="A106" s="44">
        <v>5</v>
      </c>
      <c r="B106" s="165" t="s">
        <v>36</v>
      </c>
      <c r="C106" s="166"/>
      <c r="D106" s="45"/>
      <c r="E106" s="46">
        <f>F106+G106+H106+I106</f>
        <v>423685.17</v>
      </c>
      <c r="F106" s="82"/>
      <c r="G106" s="46">
        <f>G107+G123+G125+G141</f>
        <v>914.2</v>
      </c>
      <c r="H106" s="46">
        <f>H107+H123+H125+H141</f>
        <v>422770.97</v>
      </c>
      <c r="I106" s="70"/>
      <c r="J106" s="46">
        <f>K106+L106+M106+N106</f>
        <v>66631.420000000013</v>
      </c>
      <c r="K106" s="47"/>
      <c r="L106" s="46">
        <f>L107+L123+L125+L141</f>
        <v>0</v>
      </c>
      <c r="M106" s="46">
        <f>M107+M123+M125+M141</f>
        <v>66631.420000000013</v>
      </c>
      <c r="N106" s="70"/>
      <c r="O106" s="46">
        <f>P106+Q106+R106+S106</f>
        <v>66631.420000000013</v>
      </c>
      <c r="P106" s="47"/>
      <c r="Q106" s="46">
        <f>Q107+Q123+Q125+Q141</f>
        <v>0</v>
      </c>
      <c r="R106" s="46">
        <f>R107+R123+R125+R141</f>
        <v>66631.420000000013</v>
      </c>
      <c r="S106" s="70"/>
      <c r="T106" s="48">
        <f>O106/E106*100</f>
        <v>15.72663494452733</v>
      </c>
      <c r="U106" s="71"/>
    </row>
    <row r="107" spans="1:23" ht="72.75" customHeight="1" outlineLevel="1" x14ac:dyDescent="0.2">
      <c r="A107" s="73" t="s">
        <v>16</v>
      </c>
      <c r="B107" s="161" t="s">
        <v>37</v>
      </c>
      <c r="C107" s="162"/>
      <c r="D107" s="50"/>
      <c r="E107" s="51">
        <f>F107+G107+H107+I107</f>
        <v>75907.67</v>
      </c>
      <c r="F107" s="68"/>
      <c r="G107" s="51">
        <f>G108</f>
        <v>914.2</v>
      </c>
      <c r="H107" s="51">
        <f>H108</f>
        <v>74993.47</v>
      </c>
      <c r="I107" s="55"/>
      <c r="J107" s="51">
        <f>K107+L107+M107+N107</f>
        <v>0</v>
      </c>
      <c r="K107" s="68"/>
      <c r="L107" s="51">
        <f>L108</f>
        <v>0</v>
      </c>
      <c r="M107" s="51">
        <f>M108</f>
        <v>0</v>
      </c>
      <c r="N107" s="55"/>
      <c r="O107" s="51">
        <f>P107+Q107+R107+S107</f>
        <v>0</v>
      </c>
      <c r="P107" s="68"/>
      <c r="Q107" s="51">
        <f>Q108</f>
        <v>0</v>
      </c>
      <c r="R107" s="51">
        <f>R108</f>
        <v>0</v>
      </c>
      <c r="S107" s="55"/>
      <c r="T107" s="63">
        <f t="shared" ref="T107:T143" si="31">O107/E107*100</f>
        <v>0</v>
      </c>
    </row>
    <row r="108" spans="1:23" ht="30" customHeight="1" outlineLevel="2" x14ac:dyDescent="0.2">
      <c r="A108" s="104" t="s">
        <v>87</v>
      </c>
      <c r="B108" s="157" t="s">
        <v>86</v>
      </c>
      <c r="C108" s="158"/>
      <c r="D108" s="79"/>
      <c r="E108" s="60">
        <f>F108+G108+H108+I108</f>
        <v>75907.67</v>
      </c>
      <c r="F108" s="65"/>
      <c r="G108" s="60">
        <f>SUM(G109:G122)</f>
        <v>914.2</v>
      </c>
      <c r="H108" s="60">
        <f>SUM(H109:H122)</f>
        <v>74993.47</v>
      </c>
      <c r="I108" s="63"/>
      <c r="J108" s="60">
        <f>L108+M108</f>
        <v>0</v>
      </c>
      <c r="K108" s="65"/>
      <c r="L108" s="60">
        <f>SUM(L109:L122)</f>
        <v>0</v>
      </c>
      <c r="M108" s="60">
        <f>SUM(M109:M122)</f>
        <v>0</v>
      </c>
      <c r="N108" s="63"/>
      <c r="O108" s="60">
        <f>Q108+R108</f>
        <v>0</v>
      </c>
      <c r="P108" s="65"/>
      <c r="Q108" s="60">
        <f>SUM(Q109:Q122)</f>
        <v>0</v>
      </c>
      <c r="R108" s="60">
        <f>SUM(R109:R122)</f>
        <v>0</v>
      </c>
      <c r="S108" s="63"/>
      <c r="T108" s="63">
        <f t="shared" si="31"/>
        <v>0</v>
      </c>
    </row>
    <row r="109" spans="1:23" outlineLevel="3" x14ac:dyDescent="0.2">
      <c r="A109" s="75" t="s">
        <v>88</v>
      </c>
      <c r="B109" s="75"/>
      <c r="C109" s="33" t="s">
        <v>99</v>
      </c>
      <c r="D109" s="36"/>
      <c r="E109" s="42">
        <f t="shared" ref="E109:E122" si="32">F109+G109+H109+I109</f>
        <v>8239.69</v>
      </c>
      <c r="F109" s="37"/>
      <c r="G109" s="37"/>
      <c r="H109" s="37">
        <v>8239.69</v>
      </c>
      <c r="I109" s="40"/>
      <c r="J109" s="42">
        <f t="shared" ref="J109:J122" si="33">K109+L109+M109+N109</f>
        <v>0</v>
      </c>
      <c r="K109" s="37"/>
      <c r="L109" s="37"/>
      <c r="M109" s="37">
        <v>0</v>
      </c>
      <c r="N109" s="40"/>
      <c r="O109" s="42">
        <f t="shared" ref="O109:O122" si="34">P109+Q109+R109+S109</f>
        <v>0</v>
      </c>
      <c r="P109" s="37"/>
      <c r="Q109" s="37"/>
      <c r="R109" s="37">
        <v>0</v>
      </c>
      <c r="S109" s="40"/>
      <c r="T109" s="40">
        <f t="shared" si="31"/>
        <v>0</v>
      </c>
      <c r="U109" s="101"/>
      <c r="V109" s="101"/>
      <c r="W109" s="89"/>
    </row>
    <row r="110" spans="1:23" outlineLevel="3" x14ac:dyDescent="0.2">
      <c r="A110" s="75" t="s">
        <v>89</v>
      </c>
      <c r="B110" s="75"/>
      <c r="C110" s="33" t="s">
        <v>100</v>
      </c>
      <c r="D110" s="36"/>
      <c r="E110" s="42">
        <f t="shared" si="32"/>
        <v>2875.89</v>
      </c>
      <c r="F110" s="37"/>
      <c r="G110" s="37"/>
      <c r="H110" s="37">
        <v>2875.89</v>
      </c>
      <c r="I110" s="40"/>
      <c r="J110" s="42">
        <f t="shared" si="33"/>
        <v>0</v>
      </c>
      <c r="K110" s="37"/>
      <c r="L110" s="37"/>
      <c r="M110" s="37">
        <v>0</v>
      </c>
      <c r="N110" s="40"/>
      <c r="O110" s="42">
        <f t="shared" si="34"/>
        <v>0</v>
      </c>
      <c r="P110" s="37"/>
      <c r="Q110" s="37"/>
      <c r="R110" s="37">
        <v>0</v>
      </c>
      <c r="S110" s="40"/>
      <c r="T110" s="40">
        <f>O110/E110*100</f>
        <v>0</v>
      </c>
    </row>
    <row r="111" spans="1:23" ht="38.25" outlineLevel="3" x14ac:dyDescent="0.2">
      <c r="A111" s="75" t="s">
        <v>90</v>
      </c>
      <c r="B111" s="75"/>
      <c r="C111" s="33" t="s">
        <v>101</v>
      </c>
      <c r="D111" s="36"/>
      <c r="E111" s="42">
        <f t="shared" si="32"/>
        <v>354.2</v>
      </c>
      <c r="F111" s="37"/>
      <c r="G111" s="37"/>
      <c r="H111" s="37">
        <v>354.2</v>
      </c>
      <c r="I111" s="40"/>
      <c r="J111" s="42">
        <f t="shared" si="33"/>
        <v>0</v>
      </c>
      <c r="K111" s="37"/>
      <c r="L111" s="37"/>
      <c r="M111" s="37">
        <v>0</v>
      </c>
      <c r="N111" s="40"/>
      <c r="O111" s="42">
        <f t="shared" si="34"/>
        <v>0</v>
      </c>
      <c r="P111" s="37"/>
      <c r="Q111" s="37"/>
      <c r="R111" s="37">
        <v>0</v>
      </c>
      <c r="S111" s="40"/>
      <c r="T111" s="40">
        <f t="shared" si="31"/>
        <v>0</v>
      </c>
    </row>
    <row r="112" spans="1:23" ht="38.25" outlineLevel="3" x14ac:dyDescent="0.2">
      <c r="A112" s="75" t="s">
        <v>91</v>
      </c>
      <c r="B112" s="75"/>
      <c r="C112" s="33" t="s">
        <v>470</v>
      </c>
      <c r="D112" s="36"/>
      <c r="E112" s="42">
        <f t="shared" si="32"/>
        <v>3549.42</v>
      </c>
      <c r="F112" s="37"/>
      <c r="G112" s="37"/>
      <c r="H112" s="37">
        <v>3549.42</v>
      </c>
      <c r="I112" s="40"/>
      <c r="J112" s="42">
        <f t="shared" si="33"/>
        <v>0</v>
      </c>
      <c r="K112" s="37"/>
      <c r="L112" s="37"/>
      <c r="M112" s="37">
        <v>0</v>
      </c>
      <c r="N112" s="40"/>
      <c r="O112" s="42">
        <f t="shared" si="34"/>
        <v>0</v>
      </c>
      <c r="P112" s="37"/>
      <c r="Q112" s="37"/>
      <c r="R112" s="37">
        <v>0</v>
      </c>
      <c r="S112" s="40"/>
      <c r="T112" s="40">
        <f t="shared" si="31"/>
        <v>0</v>
      </c>
      <c r="U112" s="89"/>
      <c r="V112" s="89"/>
    </row>
    <row r="113" spans="1:22" ht="25.5" outlineLevel="3" x14ac:dyDescent="0.2">
      <c r="A113" s="75" t="s">
        <v>92</v>
      </c>
      <c r="B113" s="75"/>
      <c r="C113" s="33" t="s">
        <v>471</v>
      </c>
      <c r="D113" s="36"/>
      <c r="E113" s="42">
        <f t="shared" si="32"/>
        <v>6780.61</v>
      </c>
      <c r="F113" s="37"/>
      <c r="G113" s="37"/>
      <c r="H113" s="37">
        <v>6780.61</v>
      </c>
      <c r="I113" s="40"/>
      <c r="J113" s="42">
        <f t="shared" si="33"/>
        <v>0</v>
      </c>
      <c r="K113" s="37"/>
      <c r="L113" s="37"/>
      <c r="M113" s="37">
        <v>0</v>
      </c>
      <c r="N113" s="40"/>
      <c r="O113" s="42">
        <f t="shared" si="34"/>
        <v>0</v>
      </c>
      <c r="P113" s="37"/>
      <c r="Q113" s="37"/>
      <c r="R113" s="37">
        <v>0</v>
      </c>
      <c r="S113" s="40"/>
      <c r="T113" s="40">
        <f t="shared" si="31"/>
        <v>0</v>
      </c>
      <c r="U113" s="89"/>
      <c r="V113" s="89"/>
    </row>
    <row r="114" spans="1:22" outlineLevel="3" x14ac:dyDescent="0.2">
      <c r="A114" s="75" t="s">
        <v>93</v>
      </c>
      <c r="B114" s="75"/>
      <c r="C114" s="33" t="s">
        <v>472</v>
      </c>
      <c r="D114" s="36"/>
      <c r="E114" s="42">
        <f t="shared" si="32"/>
        <v>12035.94</v>
      </c>
      <c r="F114" s="37"/>
      <c r="G114" s="37"/>
      <c r="H114" s="37">
        <v>12035.94</v>
      </c>
      <c r="I114" s="40"/>
      <c r="J114" s="42">
        <f t="shared" si="33"/>
        <v>0</v>
      </c>
      <c r="K114" s="37"/>
      <c r="L114" s="37"/>
      <c r="M114" s="37">
        <v>0</v>
      </c>
      <c r="N114" s="40"/>
      <c r="O114" s="42">
        <f t="shared" si="34"/>
        <v>0</v>
      </c>
      <c r="P114" s="37"/>
      <c r="Q114" s="37"/>
      <c r="R114" s="37">
        <v>0</v>
      </c>
      <c r="S114" s="40"/>
      <c r="T114" s="40">
        <f t="shared" si="31"/>
        <v>0</v>
      </c>
      <c r="U114" s="89"/>
      <c r="V114" s="89"/>
    </row>
    <row r="115" spans="1:22" ht="38.25" outlineLevel="3" x14ac:dyDescent="0.2">
      <c r="A115" s="75" t="s">
        <v>94</v>
      </c>
      <c r="B115" s="75"/>
      <c r="C115" s="33" t="s">
        <v>736</v>
      </c>
      <c r="D115" s="36"/>
      <c r="E115" s="42">
        <f t="shared" si="32"/>
        <v>16681.060000000001</v>
      </c>
      <c r="F115" s="37"/>
      <c r="G115" s="37"/>
      <c r="H115" s="37">
        <v>16681.060000000001</v>
      </c>
      <c r="I115" s="40"/>
      <c r="J115" s="42">
        <f t="shared" si="33"/>
        <v>0</v>
      </c>
      <c r="K115" s="37"/>
      <c r="L115" s="37"/>
      <c r="M115" s="37">
        <v>0</v>
      </c>
      <c r="N115" s="40"/>
      <c r="O115" s="42">
        <f t="shared" si="34"/>
        <v>0</v>
      </c>
      <c r="P115" s="37"/>
      <c r="Q115" s="37"/>
      <c r="R115" s="37">
        <v>0</v>
      </c>
      <c r="S115" s="40"/>
      <c r="T115" s="40">
        <f t="shared" si="31"/>
        <v>0</v>
      </c>
      <c r="U115" s="101"/>
      <c r="V115" s="101"/>
    </row>
    <row r="116" spans="1:22" ht="25.5" outlineLevel="3" x14ac:dyDescent="0.2">
      <c r="A116" s="75" t="s">
        <v>480</v>
      </c>
      <c r="B116" s="75"/>
      <c r="C116" s="33" t="s">
        <v>473</v>
      </c>
      <c r="D116" s="36"/>
      <c r="E116" s="42">
        <f t="shared" si="32"/>
        <v>1768.88</v>
      </c>
      <c r="F116" s="37"/>
      <c r="G116" s="37"/>
      <c r="H116" s="37">
        <v>1768.88</v>
      </c>
      <c r="I116" s="40"/>
      <c r="J116" s="42">
        <f t="shared" si="33"/>
        <v>0</v>
      </c>
      <c r="K116" s="37"/>
      <c r="L116" s="37"/>
      <c r="M116" s="37">
        <v>0</v>
      </c>
      <c r="N116" s="40"/>
      <c r="O116" s="42">
        <f t="shared" si="34"/>
        <v>0</v>
      </c>
      <c r="P116" s="37"/>
      <c r="Q116" s="37"/>
      <c r="R116" s="37">
        <v>0</v>
      </c>
      <c r="S116" s="40"/>
      <c r="T116" s="40">
        <f t="shared" si="31"/>
        <v>0</v>
      </c>
    </row>
    <row r="117" spans="1:22" ht="51" outlineLevel="3" x14ac:dyDescent="0.2">
      <c r="A117" s="75" t="s">
        <v>95</v>
      </c>
      <c r="B117" s="75"/>
      <c r="C117" s="33" t="s">
        <v>474</v>
      </c>
      <c r="D117" s="36"/>
      <c r="E117" s="42">
        <f t="shared" si="32"/>
        <v>3950.24</v>
      </c>
      <c r="F117" s="37"/>
      <c r="G117" s="37"/>
      <c r="H117" s="37">
        <v>3950.24</v>
      </c>
      <c r="I117" s="40"/>
      <c r="J117" s="42">
        <f t="shared" si="33"/>
        <v>0</v>
      </c>
      <c r="K117" s="37"/>
      <c r="L117" s="37"/>
      <c r="M117" s="37">
        <v>0</v>
      </c>
      <c r="N117" s="40"/>
      <c r="O117" s="42">
        <f t="shared" si="34"/>
        <v>0</v>
      </c>
      <c r="P117" s="37"/>
      <c r="Q117" s="37"/>
      <c r="R117" s="37">
        <v>0</v>
      </c>
      <c r="S117" s="40"/>
      <c r="T117" s="40">
        <f t="shared" si="31"/>
        <v>0</v>
      </c>
      <c r="V117" s="71"/>
    </row>
    <row r="118" spans="1:22" outlineLevel="3" x14ac:dyDescent="0.2">
      <c r="A118" s="75" t="s">
        <v>96</v>
      </c>
      <c r="B118" s="75"/>
      <c r="C118" s="33" t="s">
        <v>475</v>
      </c>
      <c r="D118" s="36"/>
      <c r="E118" s="42">
        <f t="shared" si="32"/>
        <v>1882.04</v>
      </c>
      <c r="F118" s="37"/>
      <c r="G118" s="37"/>
      <c r="H118" s="37">
        <v>1882.04</v>
      </c>
      <c r="I118" s="40"/>
      <c r="J118" s="42">
        <f t="shared" si="33"/>
        <v>0</v>
      </c>
      <c r="K118" s="37"/>
      <c r="L118" s="37"/>
      <c r="M118" s="37">
        <v>0</v>
      </c>
      <c r="N118" s="40"/>
      <c r="O118" s="42">
        <f t="shared" si="34"/>
        <v>0</v>
      </c>
      <c r="P118" s="37"/>
      <c r="Q118" s="37"/>
      <c r="R118" s="37">
        <v>0</v>
      </c>
      <c r="S118" s="40"/>
      <c r="T118" s="40">
        <f t="shared" si="31"/>
        <v>0</v>
      </c>
    </row>
    <row r="119" spans="1:22" outlineLevel="3" x14ac:dyDescent="0.2">
      <c r="A119" s="75" t="s">
        <v>97</v>
      </c>
      <c r="B119" s="75"/>
      <c r="C119" s="33" t="s">
        <v>476</v>
      </c>
      <c r="D119" s="36"/>
      <c r="E119" s="42">
        <f t="shared" si="32"/>
        <v>1209.05</v>
      </c>
      <c r="F119" s="37"/>
      <c r="G119" s="37"/>
      <c r="H119" s="37">
        <v>1209.05</v>
      </c>
      <c r="I119" s="40"/>
      <c r="J119" s="42">
        <f t="shared" si="33"/>
        <v>0</v>
      </c>
      <c r="K119" s="37"/>
      <c r="L119" s="37"/>
      <c r="M119" s="37">
        <v>0</v>
      </c>
      <c r="N119" s="40"/>
      <c r="O119" s="42">
        <f t="shared" si="34"/>
        <v>0</v>
      </c>
      <c r="P119" s="37"/>
      <c r="Q119" s="37"/>
      <c r="R119" s="37">
        <v>0</v>
      </c>
      <c r="S119" s="40"/>
      <c r="T119" s="40">
        <f t="shared" si="31"/>
        <v>0</v>
      </c>
    </row>
    <row r="120" spans="1:22" ht="25.5" outlineLevel="3" x14ac:dyDescent="0.2">
      <c r="A120" s="75" t="s">
        <v>98</v>
      </c>
      <c r="B120" s="75"/>
      <c r="C120" s="33" t="s">
        <v>477</v>
      </c>
      <c r="D120" s="36"/>
      <c r="E120" s="42">
        <f t="shared" si="32"/>
        <v>11481.51</v>
      </c>
      <c r="F120" s="37"/>
      <c r="G120" s="37"/>
      <c r="H120" s="37">
        <v>11481.51</v>
      </c>
      <c r="I120" s="40"/>
      <c r="J120" s="42">
        <f t="shared" si="33"/>
        <v>0</v>
      </c>
      <c r="K120" s="37"/>
      <c r="L120" s="37"/>
      <c r="M120" s="37">
        <v>0</v>
      </c>
      <c r="N120" s="40"/>
      <c r="O120" s="42">
        <f t="shared" si="34"/>
        <v>0</v>
      </c>
      <c r="P120" s="37"/>
      <c r="Q120" s="37"/>
      <c r="R120" s="37">
        <v>0</v>
      </c>
      <c r="S120" s="40"/>
      <c r="T120" s="40">
        <f t="shared" si="31"/>
        <v>0</v>
      </c>
    </row>
    <row r="121" spans="1:22" ht="25.5" outlineLevel="3" x14ac:dyDescent="0.2">
      <c r="A121" s="75" t="s">
        <v>276</v>
      </c>
      <c r="B121" s="75"/>
      <c r="C121" s="33" t="s">
        <v>478</v>
      </c>
      <c r="D121" s="36"/>
      <c r="E121" s="42">
        <f t="shared" si="32"/>
        <v>3184.94</v>
      </c>
      <c r="F121" s="37"/>
      <c r="G121" s="37"/>
      <c r="H121" s="37">
        <v>3184.94</v>
      </c>
      <c r="I121" s="40"/>
      <c r="J121" s="42">
        <f t="shared" si="33"/>
        <v>0</v>
      </c>
      <c r="K121" s="37"/>
      <c r="L121" s="37"/>
      <c r="M121" s="37">
        <v>0</v>
      </c>
      <c r="N121" s="40"/>
      <c r="O121" s="42">
        <f t="shared" si="34"/>
        <v>0</v>
      </c>
      <c r="P121" s="37"/>
      <c r="Q121" s="37"/>
      <c r="R121" s="37">
        <v>0</v>
      </c>
      <c r="S121" s="40"/>
      <c r="T121" s="40">
        <f t="shared" si="31"/>
        <v>0</v>
      </c>
    </row>
    <row r="122" spans="1:22" ht="38.25" outlineLevel="3" x14ac:dyDescent="0.2">
      <c r="A122" s="75" t="s">
        <v>277</v>
      </c>
      <c r="B122" s="75"/>
      <c r="C122" s="33" t="s">
        <v>479</v>
      </c>
      <c r="D122" s="36"/>
      <c r="E122" s="42">
        <f t="shared" si="32"/>
        <v>1914.2</v>
      </c>
      <c r="F122" s="37"/>
      <c r="G122" s="37">
        <v>914.2</v>
      </c>
      <c r="H122" s="37">
        <v>1000</v>
      </c>
      <c r="I122" s="40"/>
      <c r="J122" s="42">
        <f t="shared" si="33"/>
        <v>0</v>
      </c>
      <c r="K122" s="37"/>
      <c r="L122" s="37"/>
      <c r="M122" s="37">
        <v>0</v>
      </c>
      <c r="N122" s="40"/>
      <c r="O122" s="42">
        <f t="shared" si="34"/>
        <v>0</v>
      </c>
      <c r="P122" s="37"/>
      <c r="Q122" s="37"/>
      <c r="R122" s="37">
        <v>0</v>
      </c>
      <c r="S122" s="40"/>
      <c r="T122" s="40">
        <f t="shared" si="31"/>
        <v>0</v>
      </c>
    </row>
    <row r="123" spans="1:22" ht="63.75" customHeight="1" outlineLevel="1" x14ac:dyDescent="0.2">
      <c r="A123" s="73" t="s">
        <v>17</v>
      </c>
      <c r="B123" s="161" t="s">
        <v>38</v>
      </c>
      <c r="C123" s="162"/>
      <c r="D123" s="50"/>
      <c r="E123" s="51">
        <f>F123+G123+H123+I123</f>
        <v>97286.13</v>
      </c>
      <c r="F123" s="68"/>
      <c r="G123" s="68"/>
      <c r="H123" s="51">
        <f>H124</f>
        <v>97286.13</v>
      </c>
      <c r="I123" s="55"/>
      <c r="J123" s="51">
        <f>K123+L123+M123+N123</f>
        <v>33705.550000000003</v>
      </c>
      <c r="K123" s="68"/>
      <c r="L123" s="68"/>
      <c r="M123" s="51">
        <f>M124</f>
        <v>33705.550000000003</v>
      </c>
      <c r="N123" s="55"/>
      <c r="O123" s="51">
        <f>P123+Q123+R123+S123</f>
        <v>33705.550000000003</v>
      </c>
      <c r="P123" s="68"/>
      <c r="Q123" s="68"/>
      <c r="R123" s="51">
        <f>R124</f>
        <v>33705.550000000003</v>
      </c>
      <c r="S123" s="55"/>
      <c r="T123" s="63">
        <f t="shared" si="31"/>
        <v>34.645791748525717</v>
      </c>
    </row>
    <row r="124" spans="1:22" ht="26.25" customHeight="1" outlineLevel="2" x14ac:dyDescent="0.2">
      <c r="A124" s="104" t="s">
        <v>102</v>
      </c>
      <c r="B124" s="159" t="s">
        <v>103</v>
      </c>
      <c r="C124" s="160"/>
      <c r="D124" s="79"/>
      <c r="E124" s="60">
        <f t="shared" ref="E124" si="35">F124+G124+H124+I124</f>
        <v>97286.13</v>
      </c>
      <c r="F124" s="65"/>
      <c r="G124" s="65"/>
      <c r="H124" s="65">
        <v>97286.13</v>
      </c>
      <c r="I124" s="63"/>
      <c r="J124" s="60">
        <f t="shared" ref="J124" si="36">K124+L124+M124+N124</f>
        <v>33705.550000000003</v>
      </c>
      <c r="K124" s="65"/>
      <c r="L124" s="65"/>
      <c r="M124" s="65">
        <v>33705.550000000003</v>
      </c>
      <c r="N124" s="63"/>
      <c r="O124" s="60">
        <f t="shared" ref="O124" si="37">P124+Q124+R124+S124</f>
        <v>33705.550000000003</v>
      </c>
      <c r="P124" s="65"/>
      <c r="Q124" s="65"/>
      <c r="R124" s="65">
        <v>33705.550000000003</v>
      </c>
      <c r="S124" s="63"/>
      <c r="T124" s="63">
        <f t="shared" si="31"/>
        <v>34.645791748525717</v>
      </c>
      <c r="U124" s="71"/>
    </row>
    <row r="125" spans="1:22" ht="77.25" customHeight="1" outlineLevel="1" x14ac:dyDescent="0.2">
      <c r="A125" s="105" t="s">
        <v>18</v>
      </c>
      <c r="B125" s="161" t="s">
        <v>39</v>
      </c>
      <c r="C125" s="162"/>
      <c r="D125" s="50"/>
      <c r="E125" s="51">
        <f>F125+G125+H125+I125</f>
        <v>35356.129999999997</v>
      </c>
      <c r="F125" s="68"/>
      <c r="G125" s="68"/>
      <c r="H125" s="51">
        <f>H126</f>
        <v>35356.129999999997</v>
      </c>
      <c r="I125" s="55"/>
      <c r="J125" s="51">
        <f>K125+L125+M125+N125</f>
        <v>0</v>
      </c>
      <c r="K125" s="68"/>
      <c r="L125" s="68"/>
      <c r="M125" s="51">
        <f>M126</f>
        <v>0</v>
      </c>
      <c r="N125" s="55"/>
      <c r="O125" s="51">
        <f>P125+Q125+R125+S125</f>
        <v>0</v>
      </c>
      <c r="P125" s="68"/>
      <c r="Q125" s="68"/>
      <c r="R125" s="51">
        <f>R126</f>
        <v>0</v>
      </c>
      <c r="S125" s="55"/>
      <c r="T125" s="63">
        <f t="shared" si="31"/>
        <v>0</v>
      </c>
    </row>
    <row r="126" spans="1:22" ht="27.75" customHeight="1" outlineLevel="2" x14ac:dyDescent="0.2">
      <c r="A126" s="106" t="s">
        <v>104</v>
      </c>
      <c r="B126" s="159" t="s">
        <v>105</v>
      </c>
      <c r="C126" s="160"/>
      <c r="D126" s="79"/>
      <c r="E126" s="60">
        <f>F126+G126+H126+I126</f>
        <v>35356.129999999997</v>
      </c>
      <c r="F126" s="65"/>
      <c r="G126" s="65"/>
      <c r="H126" s="60">
        <f>SUM(H127:H140)</f>
        <v>35356.129999999997</v>
      </c>
      <c r="I126" s="63"/>
      <c r="J126" s="60">
        <f t="shared" ref="J126:J143" si="38">K126+L126+M126+N126</f>
        <v>0</v>
      </c>
      <c r="K126" s="65"/>
      <c r="L126" s="65"/>
      <c r="M126" s="60">
        <f>SUM(M127:M140)</f>
        <v>0</v>
      </c>
      <c r="N126" s="63"/>
      <c r="O126" s="60">
        <f t="shared" ref="O126:O143" si="39">P126+Q126+R126+S126</f>
        <v>0</v>
      </c>
      <c r="P126" s="65"/>
      <c r="Q126" s="65"/>
      <c r="R126" s="60">
        <f>SUM(R127:R140)</f>
        <v>0</v>
      </c>
      <c r="S126" s="63"/>
      <c r="T126" s="63">
        <f t="shared" si="31"/>
        <v>0</v>
      </c>
    </row>
    <row r="127" spans="1:22" ht="23.25" customHeight="1" outlineLevel="3" x14ac:dyDescent="0.2">
      <c r="A127" s="107" t="s">
        <v>107</v>
      </c>
      <c r="B127" s="107"/>
      <c r="C127" s="33" t="s">
        <v>106</v>
      </c>
      <c r="D127" s="36"/>
      <c r="E127" s="42">
        <f t="shared" ref="E127:E143" si="40">F127+G127+H127+I127</f>
        <v>1514.76</v>
      </c>
      <c r="F127" s="37"/>
      <c r="G127" s="37"/>
      <c r="H127" s="37">
        <v>1514.76</v>
      </c>
      <c r="I127" s="40"/>
      <c r="J127" s="42">
        <f t="shared" si="38"/>
        <v>0</v>
      </c>
      <c r="K127" s="37"/>
      <c r="L127" s="37"/>
      <c r="M127" s="37">
        <v>0</v>
      </c>
      <c r="N127" s="40"/>
      <c r="O127" s="42">
        <f t="shared" si="39"/>
        <v>0</v>
      </c>
      <c r="P127" s="37"/>
      <c r="Q127" s="37"/>
      <c r="R127" s="37">
        <v>0</v>
      </c>
      <c r="S127" s="40"/>
      <c r="T127" s="40">
        <f t="shared" si="31"/>
        <v>0</v>
      </c>
    </row>
    <row r="128" spans="1:22" ht="25.5" customHeight="1" outlineLevel="3" x14ac:dyDescent="0.2">
      <c r="A128" s="107" t="s">
        <v>108</v>
      </c>
      <c r="B128" s="107"/>
      <c r="C128" s="33" t="s">
        <v>271</v>
      </c>
      <c r="D128" s="36"/>
      <c r="E128" s="42">
        <f t="shared" si="40"/>
        <v>354.2</v>
      </c>
      <c r="F128" s="37"/>
      <c r="G128" s="37"/>
      <c r="H128" s="37">
        <v>354.2</v>
      </c>
      <c r="I128" s="40"/>
      <c r="J128" s="42">
        <f t="shared" si="38"/>
        <v>0</v>
      </c>
      <c r="K128" s="37"/>
      <c r="L128" s="37"/>
      <c r="M128" s="37">
        <v>0</v>
      </c>
      <c r="N128" s="40"/>
      <c r="O128" s="42">
        <f t="shared" si="39"/>
        <v>0</v>
      </c>
      <c r="P128" s="37"/>
      <c r="Q128" s="37"/>
      <c r="R128" s="37">
        <v>0</v>
      </c>
      <c r="S128" s="40"/>
      <c r="T128" s="40">
        <f t="shared" si="31"/>
        <v>0</v>
      </c>
    </row>
    <row r="129" spans="1:21" ht="60" customHeight="1" outlineLevel="3" x14ac:dyDescent="0.2">
      <c r="A129" s="107" t="s">
        <v>109</v>
      </c>
      <c r="B129" s="107"/>
      <c r="C129" s="33" t="s">
        <v>481</v>
      </c>
      <c r="D129" s="36"/>
      <c r="E129" s="42">
        <f t="shared" si="40"/>
        <v>2571.21</v>
      </c>
      <c r="F129" s="37"/>
      <c r="G129" s="37"/>
      <c r="H129" s="37">
        <v>2571.21</v>
      </c>
      <c r="I129" s="40"/>
      <c r="J129" s="42">
        <f t="shared" si="38"/>
        <v>0</v>
      </c>
      <c r="K129" s="37"/>
      <c r="L129" s="37"/>
      <c r="M129" s="37">
        <v>0</v>
      </c>
      <c r="N129" s="40"/>
      <c r="O129" s="42">
        <f t="shared" si="39"/>
        <v>0</v>
      </c>
      <c r="P129" s="37"/>
      <c r="Q129" s="37"/>
      <c r="R129" s="37">
        <v>0</v>
      </c>
      <c r="S129" s="40"/>
      <c r="T129" s="40">
        <f t="shared" si="31"/>
        <v>0</v>
      </c>
    </row>
    <row r="130" spans="1:21" ht="43.5" customHeight="1" outlineLevel="3" x14ac:dyDescent="0.2">
      <c r="A130" s="107" t="s">
        <v>110</v>
      </c>
      <c r="B130" s="107"/>
      <c r="C130" s="33" t="s">
        <v>482</v>
      </c>
      <c r="D130" s="36"/>
      <c r="E130" s="42">
        <f t="shared" si="40"/>
        <v>3655.35</v>
      </c>
      <c r="F130" s="37"/>
      <c r="G130" s="37"/>
      <c r="H130" s="37">
        <v>3655.35</v>
      </c>
      <c r="I130" s="40"/>
      <c r="J130" s="42">
        <f t="shared" si="38"/>
        <v>0</v>
      </c>
      <c r="K130" s="37"/>
      <c r="L130" s="37"/>
      <c r="M130" s="37">
        <v>0</v>
      </c>
      <c r="N130" s="40"/>
      <c r="O130" s="42">
        <f t="shared" si="39"/>
        <v>0</v>
      </c>
      <c r="P130" s="37"/>
      <c r="Q130" s="37"/>
      <c r="R130" s="37">
        <v>0</v>
      </c>
      <c r="S130" s="40"/>
      <c r="T130" s="40">
        <f t="shared" si="31"/>
        <v>0</v>
      </c>
    </row>
    <row r="131" spans="1:21" ht="48" customHeight="1" outlineLevel="3" x14ac:dyDescent="0.2">
      <c r="A131" s="107" t="s">
        <v>111</v>
      </c>
      <c r="B131" s="107"/>
      <c r="C131" s="33" t="s">
        <v>483</v>
      </c>
      <c r="D131" s="36"/>
      <c r="E131" s="42">
        <f t="shared" si="40"/>
        <v>4129.2</v>
      </c>
      <c r="F131" s="37"/>
      <c r="G131" s="37"/>
      <c r="H131" s="37">
        <v>4129.2</v>
      </c>
      <c r="I131" s="40"/>
      <c r="J131" s="42">
        <f t="shared" si="38"/>
        <v>0</v>
      </c>
      <c r="K131" s="37"/>
      <c r="L131" s="37"/>
      <c r="M131" s="37">
        <v>0</v>
      </c>
      <c r="N131" s="40"/>
      <c r="O131" s="42">
        <f t="shared" si="39"/>
        <v>0</v>
      </c>
      <c r="P131" s="37"/>
      <c r="Q131" s="37"/>
      <c r="R131" s="37">
        <v>0</v>
      </c>
      <c r="S131" s="40"/>
      <c r="T131" s="40">
        <f t="shared" si="31"/>
        <v>0</v>
      </c>
    </row>
    <row r="132" spans="1:21" ht="41.25" customHeight="1" outlineLevel="3" x14ac:dyDescent="0.2">
      <c r="A132" s="107" t="s">
        <v>112</v>
      </c>
      <c r="B132" s="107"/>
      <c r="C132" s="33" t="s">
        <v>484</v>
      </c>
      <c r="D132" s="36"/>
      <c r="E132" s="42">
        <f t="shared" si="40"/>
        <v>1833.85</v>
      </c>
      <c r="F132" s="37"/>
      <c r="G132" s="37"/>
      <c r="H132" s="37">
        <v>1833.85</v>
      </c>
      <c r="I132" s="40"/>
      <c r="J132" s="42">
        <f t="shared" si="38"/>
        <v>0</v>
      </c>
      <c r="K132" s="37"/>
      <c r="L132" s="37"/>
      <c r="M132" s="37">
        <v>0</v>
      </c>
      <c r="N132" s="40"/>
      <c r="O132" s="42">
        <f t="shared" si="39"/>
        <v>0</v>
      </c>
      <c r="P132" s="37"/>
      <c r="Q132" s="37"/>
      <c r="R132" s="37">
        <v>0</v>
      </c>
      <c r="S132" s="40"/>
      <c r="T132" s="40">
        <f t="shared" si="31"/>
        <v>0</v>
      </c>
    </row>
    <row r="133" spans="1:21" ht="45.75" customHeight="1" outlineLevel="3" x14ac:dyDescent="0.2">
      <c r="A133" s="107" t="s">
        <v>113</v>
      </c>
      <c r="B133" s="107"/>
      <c r="C133" s="33" t="s">
        <v>485</v>
      </c>
      <c r="D133" s="36"/>
      <c r="E133" s="42">
        <f t="shared" si="40"/>
        <v>2888.35</v>
      </c>
      <c r="F133" s="37"/>
      <c r="G133" s="37"/>
      <c r="H133" s="37">
        <v>2888.35</v>
      </c>
      <c r="I133" s="40"/>
      <c r="J133" s="42">
        <f t="shared" si="38"/>
        <v>0</v>
      </c>
      <c r="K133" s="37"/>
      <c r="L133" s="37"/>
      <c r="M133" s="37">
        <v>0</v>
      </c>
      <c r="N133" s="40"/>
      <c r="O133" s="42">
        <f t="shared" si="39"/>
        <v>0</v>
      </c>
      <c r="P133" s="37"/>
      <c r="Q133" s="37"/>
      <c r="R133" s="37">
        <v>0</v>
      </c>
      <c r="S133" s="40"/>
      <c r="T133" s="40">
        <f t="shared" si="31"/>
        <v>0</v>
      </c>
    </row>
    <row r="134" spans="1:21" ht="46.5" customHeight="1" outlineLevel="3" x14ac:dyDescent="0.2">
      <c r="A134" s="107" t="s">
        <v>114</v>
      </c>
      <c r="B134" s="107"/>
      <c r="C134" s="33" t="s">
        <v>486</v>
      </c>
      <c r="D134" s="36"/>
      <c r="E134" s="42">
        <f t="shared" si="40"/>
        <v>3033.14</v>
      </c>
      <c r="F134" s="37"/>
      <c r="G134" s="37"/>
      <c r="H134" s="37">
        <v>3033.14</v>
      </c>
      <c r="I134" s="40"/>
      <c r="J134" s="42">
        <f t="shared" si="38"/>
        <v>0</v>
      </c>
      <c r="K134" s="37"/>
      <c r="L134" s="37"/>
      <c r="M134" s="37">
        <v>0</v>
      </c>
      <c r="N134" s="40"/>
      <c r="O134" s="42">
        <f t="shared" si="39"/>
        <v>0</v>
      </c>
      <c r="P134" s="37"/>
      <c r="Q134" s="37"/>
      <c r="R134" s="37">
        <v>0</v>
      </c>
      <c r="S134" s="40"/>
      <c r="T134" s="40">
        <f t="shared" si="31"/>
        <v>0</v>
      </c>
    </row>
    <row r="135" spans="1:21" ht="46.5" customHeight="1" outlineLevel="3" x14ac:dyDescent="0.2">
      <c r="A135" s="107" t="s">
        <v>115</v>
      </c>
      <c r="B135" s="107"/>
      <c r="C135" s="33" t="s">
        <v>487</v>
      </c>
      <c r="D135" s="36"/>
      <c r="E135" s="42">
        <f t="shared" si="40"/>
        <v>957.42</v>
      </c>
      <c r="F135" s="37"/>
      <c r="G135" s="37"/>
      <c r="H135" s="37">
        <v>957.42</v>
      </c>
      <c r="I135" s="40"/>
      <c r="J135" s="42">
        <f t="shared" si="38"/>
        <v>0</v>
      </c>
      <c r="K135" s="37"/>
      <c r="L135" s="37"/>
      <c r="M135" s="37">
        <v>0</v>
      </c>
      <c r="N135" s="40"/>
      <c r="O135" s="42">
        <f t="shared" si="39"/>
        <v>0</v>
      </c>
      <c r="P135" s="37"/>
      <c r="Q135" s="37"/>
      <c r="R135" s="37">
        <v>0</v>
      </c>
      <c r="S135" s="40"/>
      <c r="T135" s="40">
        <f t="shared" si="31"/>
        <v>0</v>
      </c>
    </row>
    <row r="136" spans="1:21" ht="46.5" customHeight="1" outlineLevel="3" x14ac:dyDescent="0.2">
      <c r="A136" s="107" t="s">
        <v>116</v>
      </c>
      <c r="B136" s="107"/>
      <c r="C136" s="33" t="s">
        <v>488</v>
      </c>
      <c r="D136" s="36"/>
      <c r="E136" s="42">
        <f t="shared" si="40"/>
        <v>4984.2299999999996</v>
      </c>
      <c r="F136" s="37"/>
      <c r="G136" s="37"/>
      <c r="H136" s="37">
        <v>4984.2299999999996</v>
      </c>
      <c r="I136" s="40"/>
      <c r="J136" s="42">
        <f t="shared" si="38"/>
        <v>0</v>
      </c>
      <c r="K136" s="37"/>
      <c r="L136" s="37"/>
      <c r="M136" s="37">
        <v>0</v>
      </c>
      <c r="N136" s="40"/>
      <c r="O136" s="42">
        <f t="shared" si="39"/>
        <v>0</v>
      </c>
      <c r="P136" s="37"/>
      <c r="Q136" s="37"/>
      <c r="R136" s="37">
        <v>0</v>
      </c>
      <c r="S136" s="40"/>
      <c r="T136" s="40">
        <f t="shared" si="31"/>
        <v>0</v>
      </c>
    </row>
    <row r="137" spans="1:21" ht="46.5" customHeight="1" outlineLevel="3" x14ac:dyDescent="0.2">
      <c r="A137" s="107" t="s">
        <v>117</v>
      </c>
      <c r="B137" s="107"/>
      <c r="C137" s="33" t="s">
        <v>489</v>
      </c>
      <c r="D137" s="36"/>
      <c r="E137" s="42">
        <f t="shared" si="40"/>
        <v>3056.85</v>
      </c>
      <c r="F137" s="37"/>
      <c r="G137" s="37"/>
      <c r="H137" s="37">
        <v>3056.85</v>
      </c>
      <c r="I137" s="40"/>
      <c r="J137" s="42">
        <f t="shared" si="38"/>
        <v>0</v>
      </c>
      <c r="K137" s="37"/>
      <c r="L137" s="37"/>
      <c r="M137" s="37">
        <v>0</v>
      </c>
      <c r="N137" s="40"/>
      <c r="O137" s="42">
        <f t="shared" si="39"/>
        <v>0</v>
      </c>
      <c r="P137" s="37"/>
      <c r="Q137" s="37"/>
      <c r="R137" s="37">
        <v>0</v>
      </c>
      <c r="S137" s="40"/>
      <c r="T137" s="40">
        <f t="shared" si="31"/>
        <v>0</v>
      </c>
    </row>
    <row r="138" spans="1:21" ht="60" customHeight="1" outlineLevel="3" x14ac:dyDescent="0.2">
      <c r="A138" s="107" t="s">
        <v>118</v>
      </c>
      <c r="B138" s="107"/>
      <c r="C138" s="33" t="s">
        <v>490</v>
      </c>
      <c r="D138" s="36"/>
      <c r="E138" s="42">
        <f t="shared" si="40"/>
        <v>1556.03</v>
      </c>
      <c r="F138" s="37"/>
      <c r="G138" s="37"/>
      <c r="H138" s="37">
        <v>1556.03</v>
      </c>
      <c r="I138" s="40"/>
      <c r="J138" s="42">
        <f t="shared" si="38"/>
        <v>0</v>
      </c>
      <c r="K138" s="37"/>
      <c r="L138" s="37"/>
      <c r="M138" s="37">
        <v>0</v>
      </c>
      <c r="N138" s="40"/>
      <c r="O138" s="42">
        <f t="shared" si="39"/>
        <v>0</v>
      </c>
      <c r="P138" s="37"/>
      <c r="Q138" s="37"/>
      <c r="R138" s="37">
        <v>0</v>
      </c>
      <c r="S138" s="40"/>
      <c r="T138" s="40">
        <f t="shared" si="31"/>
        <v>0</v>
      </c>
    </row>
    <row r="139" spans="1:21" ht="50.25" customHeight="1" outlineLevel="3" x14ac:dyDescent="0.2">
      <c r="A139" s="107" t="s">
        <v>119</v>
      </c>
      <c r="B139" s="107"/>
      <c r="C139" s="33" t="s">
        <v>491</v>
      </c>
      <c r="D139" s="36"/>
      <c r="E139" s="42">
        <f t="shared" si="40"/>
        <v>3407.11</v>
      </c>
      <c r="F139" s="37"/>
      <c r="G139" s="37"/>
      <c r="H139" s="37">
        <v>3407.11</v>
      </c>
      <c r="I139" s="40"/>
      <c r="J139" s="42">
        <f t="shared" si="38"/>
        <v>0</v>
      </c>
      <c r="K139" s="37"/>
      <c r="L139" s="37"/>
      <c r="M139" s="37">
        <v>0</v>
      </c>
      <c r="N139" s="40"/>
      <c r="O139" s="42">
        <f t="shared" si="39"/>
        <v>0</v>
      </c>
      <c r="P139" s="37"/>
      <c r="Q139" s="37"/>
      <c r="R139" s="37">
        <v>0</v>
      </c>
      <c r="S139" s="40"/>
      <c r="T139" s="40">
        <f t="shared" si="31"/>
        <v>0</v>
      </c>
    </row>
    <row r="140" spans="1:21" ht="46.5" customHeight="1" outlineLevel="3" x14ac:dyDescent="0.2">
      <c r="A140" s="107" t="s">
        <v>120</v>
      </c>
      <c r="B140" s="107"/>
      <c r="C140" s="33" t="s">
        <v>492</v>
      </c>
      <c r="D140" s="36"/>
      <c r="E140" s="42">
        <f t="shared" si="40"/>
        <v>1414.43</v>
      </c>
      <c r="F140" s="37"/>
      <c r="G140" s="37"/>
      <c r="H140" s="37">
        <v>1414.43</v>
      </c>
      <c r="I140" s="40"/>
      <c r="J140" s="42">
        <f t="shared" si="38"/>
        <v>0</v>
      </c>
      <c r="K140" s="37"/>
      <c r="L140" s="37"/>
      <c r="M140" s="37">
        <v>0</v>
      </c>
      <c r="N140" s="40"/>
      <c r="O140" s="42">
        <f t="shared" si="39"/>
        <v>0</v>
      </c>
      <c r="P140" s="37"/>
      <c r="Q140" s="37"/>
      <c r="R140" s="37">
        <v>0</v>
      </c>
      <c r="S140" s="40"/>
      <c r="T140" s="40">
        <f t="shared" si="31"/>
        <v>0</v>
      </c>
    </row>
    <row r="141" spans="1:21" ht="61.5" customHeight="1" outlineLevel="1" x14ac:dyDescent="0.2">
      <c r="A141" s="105" t="s">
        <v>19</v>
      </c>
      <c r="B141" s="161" t="s">
        <v>40</v>
      </c>
      <c r="C141" s="162"/>
      <c r="D141" s="50"/>
      <c r="E141" s="51">
        <f t="shared" si="40"/>
        <v>215135.24</v>
      </c>
      <c r="F141" s="68"/>
      <c r="G141" s="68"/>
      <c r="H141" s="51">
        <f>SUM(H142:H143)</f>
        <v>215135.24</v>
      </c>
      <c r="I141" s="55"/>
      <c r="J141" s="51">
        <f t="shared" si="38"/>
        <v>32925.870000000003</v>
      </c>
      <c r="K141" s="68"/>
      <c r="L141" s="68"/>
      <c r="M141" s="51">
        <f>SUM(M142:M143)</f>
        <v>32925.870000000003</v>
      </c>
      <c r="N141" s="55"/>
      <c r="O141" s="51">
        <f t="shared" si="39"/>
        <v>32925.870000000003</v>
      </c>
      <c r="P141" s="68"/>
      <c r="Q141" s="68"/>
      <c r="R141" s="51">
        <f>SUM(R142:R143)</f>
        <v>32925.870000000003</v>
      </c>
      <c r="S141" s="55"/>
      <c r="T141" s="55">
        <f t="shared" si="31"/>
        <v>15.304731107744136</v>
      </c>
    </row>
    <row r="142" spans="1:21" ht="39.75" customHeight="1" outlineLevel="2" x14ac:dyDescent="0.2">
      <c r="A142" s="106" t="s">
        <v>121</v>
      </c>
      <c r="B142" s="159" t="s">
        <v>493</v>
      </c>
      <c r="C142" s="160"/>
      <c r="D142" s="79"/>
      <c r="E142" s="60">
        <f t="shared" si="40"/>
        <v>115118.22</v>
      </c>
      <c r="F142" s="65"/>
      <c r="G142" s="65"/>
      <c r="H142" s="65">
        <v>115118.22</v>
      </c>
      <c r="I142" s="63"/>
      <c r="J142" s="60">
        <f t="shared" si="38"/>
        <v>32925.870000000003</v>
      </c>
      <c r="K142" s="65"/>
      <c r="L142" s="103"/>
      <c r="M142" s="65">
        <v>32925.870000000003</v>
      </c>
      <c r="N142" s="63"/>
      <c r="O142" s="60">
        <f t="shared" si="39"/>
        <v>32925.870000000003</v>
      </c>
      <c r="P142" s="65"/>
      <c r="Q142" s="103"/>
      <c r="R142" s="65">
        <v>32925.870000000003</v>
      </c>
      <c r="S142" s="63"/>
      <c r="T142" s="55">
        <f t="shared" si="31"/>
        <v>28.601788665599592</v>
      </c>
      <c r="U142" s="89"/>
    </row>
    <row r="143" spans="1:21" ht="33" customHeight="1" outlineLevel="2" x14ac:dyDescent="0.2">
      <c r="A143" s="106" t="s">
        <v>299</v>
      </c>
      <c r="B143" s="159" t="s">
        <v>494</v>
      </c>
      <c r="C143" s="160"/>
      <c r="D143" s="79"/>
      <c r="E143" s="60">
        <f t="shared" si="40"/>
        <v>100017.02</v>
      </c>
      <c r="F143" s="65"/>
      <c r="G143" s="65"/>
      <c r="H143" s="65">
        <v>100017.02</v>
      </c>
      <c r="I143" s="63"/>
      <c r="J143" s="60">
        <f t="shared" si="38"/>
        <v>0</v>
      </c>
      <c r="K143" s="65"/>
      <c r="L143" s="103"/>
      <c r="M143" s="65">
        <v>0</v>
      </c>
      <c r="N143" s="63"/>
      <c r="O143" s="60">
        <f t="shared" si="39"/>
        <v>0</v>
      </c>
      <c r="P143" s="65"/>
      <c r="Q143" s="103"/>
      <c r="R143" s="65">
        <v>0</v>
      </c>
      <c r="S143" s="63"/>
      <c r="T143" s="55">
        <f t="shared" si="31"/>
        <v>0</v>
      </c>
      <c r="U143" s="89"/>
    </row>
    <row r="144" spans="1:21" ht="81.75" customHeight="1" x14ac:dyDescent="0.2">
      <c r="A144" s="108">
        <v>6</v>
      </c>
      <c r="B144" s="163" t="s">
        <v>41</v>
      </c>
      <c r="C144" s="164"/>
      <c r="D144" s="100"/>
      <c r="E144" s="46">
        <f>F144+G144+H144+I144</f>
        <v>207108.33</v>
      </c>
      <c r="F144" s="109"/>
      <c r="G144" s="110">
        <f>G145+G159</f>
        <v>81500</v>
      </c>
      <c r="H144" s="110">
        <f>H145+H159</f>
        <v>125608.32999999999</v>
      </c>
      <c r="I144" s="111"/>
      <c r="J144" s="46">
        <f>K144+L144+M144+N144</f>
        <v>27403.21</v>
      </c>
      <c r="K144" s="111"/>
      <c r="L144" s="110">
        <f>L145+L159</f>
        <v>0</v>
      </c>
      <c r="M144" s="110">
        <f>M145+M159</f>
        <v>27403.21</v>
      </c>
      <c r="N144" s="111"/>
      <c r="O144" s="46">
        <f>P144+Q144+R144+S144</f>
        <v>27403.21</v>
      </c>
      <c r="P144" s="111"/>
      <c r="Q144" s="110">
        <f>Q145+Q159</f>
        <v>0</v>
      </c>
      <c r="R144" s="110">
        <f>R145+R159</f>
        <v>27403.21</v>
      </c>
      <c r="S144" s="70"/>
      <c r="T144" s="48">
        <f>O144/E144*100</f>
        <v>13.231341298536858</v>
      </c>
      <c r="U144" s="71"/>
    </row>
    <row r="145" spans="1:21" ht="72.75" customHeight="1" outlineLevel="1" x14ac:dyDescent="0.2">
      <c r="A145" s="105" t="s">
        <v>20</v>
      </c>
      <c r="B145" s="161" t="s">
        <v>122</v>
      </c>
      <c r="C145" s="162"/>
      <c r="D145" s="50"/>
      <c r="E145" s="51">
        <f>F145+G145+H145+I145</f>
        <v>91973.54</v>
      </c>
      <c r="F145" s="77"/>
      <c r="G145" s="55"/>
      <c r="H145" s="51">
        <f>H146+H148+H149+H150+H151+H152+H153+H154+H155+H156+H157+H158</f>
        <v>91973.54</v>
      </c>
      <c r="I145" s="55"/>
      <c r="J145" s="51">
        <f>K145+L145+M145+N145</f>
        <v>23998.22</v>
      </c>
      <c r="K145" s="55"/>
      <c r="L145" s="55"/>
      <c r="M145" s="68">
        <f>M146+M148+M149+M150+M151+M152+M153+M154+M155+M156+M157+M158</f>
        <v>23998.22</v>
      </c>
      <c r="N145" s="55"/>
      <c r="O145" s="51">
        <f>P145+Q145+R145+S145</f>
        <v>23998.22</v>
      </c>
      <c r="P145" s="55"/>
      <c r="Q145" s="55"/>
      <c r="R145" s="51">
        <f>R146+R148+R149+R150+R151+R152+R153+R154+R155+R156+R157+R158</f>
        <v>23998.22</v>
      </c>
      <c r="S145" s="55"/>
      <c r="T145" s="55">
        <f t="shared" ref="T145:T167" si="41">O145/E145*100</f>
        <v>26.092526176550347</v>
      </c>
    </row>
    <row r="146" spans="1:21" ht="46.5" customHeight="1" outlineLevel="2" x14ac:dyDescent="0.2">
      <c r="A146" s="106" t="s">
        <v>123</v>
      </c>
      <c r="B146" s="159" t="s">
        <v>495</v>
      </c>
      <c r="C146" s="160"/>
      <c r="D146" s="79"/>
      <c r="E146" s="60">
        <f>F146+G146+H146+I146</f>
        <v>39999.99</v>
      </c>
      <c r="F146" s="80"/>
      <c r="G146" s="63"/>
      <c r="H146" s="60">
        <f>H147</f>
        <v>39999.99</v>
      </c>
      <c r="I146" s="63"/>
      <c r="J146" s="60">
        <f>K146+L146+M146+N146</f>
        <v>0</v>
      </c>
      <c r="K146" s="63"/>
      <c r="L146" s="99"/>
      <c r="M146" s="65">
        <f>M147</f>
        <v>0</v>
      </c>
      <c r="N146" s="63"/>
      <c r="O146" s="60">
        <f>P146+Q146+R146+S146</f>
        <v>0</v>
      </c>
      <c r="P146" s="63"/>
      <c r="Q146" s="99"/>
      <c r="R146" s="60">
        <f>R147</f>
        <v>0</v>
      </c>
      <c r="S146" s="63"/>
      <c r="T146" s="63">
        <f t="shared" si="41"/>
        <v>0</v>
      </c>
    </row>
    <row r="147" spans="1:21" ht="38.25" customHeight="1" outlineLevel="3" x14ac:dyDescent="0.2">
      <c r="A147" s="106" t="s">
        <v>497</v>
      </c>
      <c r="B147" s="112"/>
      <c r="C147" s="90" t="s">
        <v>496</v>
      </c>
      <c r="D147" s="79"/>
      <c r="E147" s="60">
        <f t="shared" ref="E147:E154" si="42">F147+G147+H147+I147</f>
        <v>39999.99</v>
      </c>
      <c r="F147" s="80"/>
      <c r="G147" s="63"/>
      <c r="H147" s="65">
        <v>39999.99</v>
      </c>
      <c r="I147" s="63"/>
      <c r="J147" s="60">
        <f t="shared" ref="J147:J154" si="43">K147+L147+M147+N147</f>
        <v>0</v>
      </c>
      <c r="K147" s="63"/>
      <c r="L147" s="99"/>
      <c r="M147" s="65">
        <v>0</v>
      </c>
      <c r="N147" s="63"/>
      <c r="O147" s="60">
        <f t="shared" ref="O147:O154" si="44">P147+Q147+R147+S147</f>
        <v>0</v>
      </c>
      <c r="P147" s="63"/>
      <c r="Q147" s="99"/>
      <c r="R147" s="65">
        <v>0</v>
      </c>
      <c r="S147" s="63"/>
      <c r="T147" s="63">
        <f t="shared" si="41"/>
        <v>0</v>
      </c>
    </row>
    <row r="148" spans="1:21" ht="22.5" customHeight="1" outlineLevel="2" x14ac:dyDescent="0.2">
      <c r="A148" s="106" t="s">
        <v>124</v>
      </c>
      <c r="B148" s="159" t="s">
        <v>125</v>
      </c>
      <c r="C148" s="160"/>
      <c r="D148" s="79"/>
      <c r="E148" s="60">
        <f t="shared" si="42"/>
        <v>14163.7</v>
      </c>
      <c r="F148" s="80"/>
      <c r="G148" s="63"/>
      <c r="H148" s="65">
        <v>14163.7</v>
      </c>
      <c r="I148" s="63"/>
      <c r="J148" s="60">
        <f t="shared" si="43"/>
        <v>0</v>
      </c>
      <c r="K148" s="63"/>
      <c r="L148" s="99"/>
      <c r="M148" s="65">
        <v>0</v>
      </c>
      <c r="N148" s="63"/>
      <c r="O148" s="60">
        <f t="shared" si="44"/>
        <v>0</v>
      </c>
      <c r="P148" s="63"/>
      <c r="Q148" s="99"/>
      <c r="R148" s="65">
        <v>0</v>
      </c>
      <c r="S148" s="63"/>
      <c r="T148" s="63">
        <f t="shared" si="41"/>
        <v>0</v>
      </c>
    </row>
    <row r="149" spans="1:21" ht="22.5" customHeight="1" outlineLevel="2" x14ac:dyDescent="0.2">
      <c r="A149" s="106" t="s">
        <v>126</v>
      </c>
      <c r="B149" s="159" t="s">
        <v>498</v>
      </c>
      <c r="C149" s="160"/>
      <c r="D149" s="79"/>
      <c r="E149" s="60">
        <f t="shared" si="42"/>
        <v>15102.31</v>
      </c>
      <c r="F149" s="80"/>
      <c r="G149" s="63"/>
      <c r="H149" s="65">
        <v>15102.31</v>
      </c>
      <c r="I149" s="63"/>
      <c r="J149" s="60">
        <f t="shared" si="43"/>
        <v>6776.74</v>
      </c>
      <c r="K149" s="63"/>
      <c r="L149" s="99"/>
      <c r="M149" s="65">
        <v>6776.74</v>
      </c>
      <c r="N149" s="63"/>
      <c r="O149" s="60">
        <f t="shared" si="44"/>
        <v>6776.74</v>
      </c>
      <c r="P149" s="63"/>
      <c r="Q149" s="99"/>
      <c r="R149" s="65">
        <v>6776.74</v>
      </c>
      <c r="S149" s="63"/>
      <c r="T149" s="63">
        <f t="shared" si="41"/>
        <v>44.872208291314372</v>
      </c>
    </row>
    <row r="150" spans="1:21" ht="22.5" customHeight="1" outlineLevel="2" x14ac:dyDescent="0.2">
      <c r="A150" s="106" t="s">
        <v>129</v>
      </c>
      <c r="B150" s="159" t="s">
        <v>127</v>
      </c>
      <c r="C150" s="160"/>
      <c r="D150" s="79"/>
      <c r="E150" s="60">
        <f t="shared" si="42"/>
        <v>18101.86</v>
      </c>
      <c r="F150" s="80"/>
      <c r="G150" s="63"/>
      <c r="H150" s="65">
        <v>18101.86</v>
      </c>
      <c r="I150" s="63"/>
      <c r="J150" s="60">
        <f t="shared" si="43"/>
        <v>13541.26</v>
      </c>
      <c r="K150" s="63"/>
      <c r="L150" s="99"/>
      <c r="M150" s="65">
        <v>13541.26</v>
      </c>
      <c r="N150" s="63"/>
      <c r="O150" s="60">
        <f t="shared" si="44"/>
        <v>13541.26</v>
      </c>
      <c r="P150" s="63"/>
      <c r="Q150" s="99"/>
      <c r="R150" s="65">
        <v>13541.26</v>
      </c>
      <c r="S150" s="63"/>
      <c r="T150" s="63">
        <f t="shared" si="41"/>
        <v>74.805903923685193</v>
      </c>
    </row>
    <row r="151" spans="1:21" ht="22.5" customHeight="1" outlineLevel="2" x14ac:dyDescent="0.2">
      <c r="A151" s="106" t="s">
        <v>130</v>
      </c>
      <c r="B151" s="159" t="s">
        <v>737</v>
      </c>
      <c r="C151" s="160"/>
      <c r="D151" s="79"/>
      <c r="E151" s="60">
        <f t="shared" si="42"/>
        <v>3415</v>
      </c>
      <c r="F151" s="80"/>
      <c r="G151" s="63"/>
      <c r="H151" s="65">
        <v>3415</v>
      </c>
      <c r="I151" s="63"/>
      <c r="J151" s="60">
        <f t="shared" si="43"/>
        <v>3415</v>
      </c>
      <c r="K151" s="63"/>
      <c r="L151" s="99"/>
      <c r="M151" s="65">
        <v>3415</v>
      </c>
      <c r="N151" s="63"/>
      <c r="O151" s="60">
        <f t="shared" si="44"/>
        <v>3415</v>
      </c>
      <c r="P151" s="63"/>
      <c r="Q151" s="99"/>
      <c r="R151" s="65">
        <v>3415</v>
      </c>
      <c r="S151" s="63"/>
      <c r="T151" s="63">
        <f t="shared" si="41"/>
        <v>100</v>
      </c>
    </row>
    <row r="152" spans="1:21" ht="22.5" customHeight="1" outlineLevel="2" x14ac:dyDescent="0.2">
      <c r="A152" s="106" t="s">
        <v>131</v>
      </c>
      <c r="B152" s="159" t="s">
        <v>128</v>
      </c>
      <c r="C152" s="160"/>
      <c r="D152" s="79"/>
      <c r="E152" s="60">
        <f t="shared" si="42"/>
        <v>239.33</v>
      </c>
      <c r="F152" s="80"/>
      <c r="G152" s="63"/>
      <c r="H152" s="65">
        <v>239.33</v>
      </c>
      <c r="I152" s="63"/>
      <c r="J152" s="60">
        <f t="shared" si="43"/>
        <v>59.29</v>
      </c>
      <c r="K152" s="63"/>
      <c r="L152" s="99"/>
      <c r="M152" s="65">
        <v>59.29</v>
      </c>
      <c r="N152" s="63"/>
      <c r="O152" s="60">
        <f t="shared" si="44"/>
        <v>59.29</v>
      </c>
      <c r="P152" s="63"/>
      <c r="Q152" s="99"/>
      <c r="R152" s="65">
        <v>59.29</v>
      </c>
      <c r="S152" s="63"/>
      <c r="T152" s="63">
        <f t="shared" si="41"/>
        <v>24.773325533781808</v>
      </c>
    </row>
    <row r="153" spans="1:21" ht="22.5" customHeight="1" outlineLevel="2" x14ac:dyDescent="0.2">
      <c r="A153" s="106" t="s">
        <v>132</v>
      </c>
      <c r="B153" s="159" t="s">
        <v>499</v>
      </c>
      <c r="C153" s="160"/>
      <c r="D153" s="79"/>
      <c r="E153" s="60">
        <f t="shared" si="42"/>
        <v>200</v>
      </c>
      <c r="F153" s="80"/>
      <c r="G153" s="63"/>
      <c r="H153" s="65">
        <v>200</v>
      </c>
      <c r="I153" s="63"/>
      <c r="J153" s="60">
        <f t="shared" si="43"/>
        <v>198</v>
      </c>
      <c r="K153" s="63"/>
      <c r="L153" s="99"/>
      <c r="M153" s="65">
        <v>198</v>
      </c>
      <c r="N153" s="63"/>
      <c r="O153" s="60">
        <f t="shared" si="44"/>
        <v>198</v>
      </c>
      <c r="P153" s="63"/>
      <c r="Q153" s="99"/>
      <c r="R153" s="65">
        <v>198</v>
      </c>
      <c r="S153" s="63"/>
      <c r="T153" s="63">
        <f t="shared" si="41"/>
        <v>99</v>
      </c>
    </row>
    <row r="154" spans="1:21" ht="22.5" customHeight="1" outlineLevel="2" x14ac:dyDescent="0.2">
      <c r="A154" s="106" t="s">
        <v>133</v>
      </c>
      <c r="B154" s="159" t="s">
        <v>328</v>
      </c>
      <c r="C154" s="160"/>
      <c r="D154" s="79"/>
      <c r="E154" s="60">
        <f t="shared" si="42"/>
        <v>209.29</v>
      </c>
      <c r="F154" s="80"/>
      <c r="G154" s="63"/>
      <c r="H154" s="65">
        <v>209.29</v>
      </c>
      <c r="I154" s="63"/>
      <c r="J154" s="60">
        <f t="shared" si="43"/>
        <v>7.93</v>
      </c>
      <c r="K154" s="63"/>
      <c r="L154" s="99"/>
      <c r="M154" s="65">
        <v>7.93</v>
      </c>
      <c r="N154" s="63"/>
      <c r="O154" s="60">
        <f t="shared" si="44"/>
        <v>7.93</v>
      </c>
      <c r="P154" s="63"/>
      <c r="Q154" s="99"/>
      <c r="R154" s="65">
        <v>7.93</v>
      </c>
      <c r="S154" s="63"/>
      <c r="T154" s="63">
        <f t="shared" si="41"/>
        <v>3.7890009078312388</v>
      </c>
    </row>
    <row r="155" spans="1:21" ht="29.25" customHeight="1" outlineLevel="2" x14ac:dyDescent="0.2">
      <c r="A155" s="106" t="s">
        <v>134</v>
      </c>
      <c r="B155" s="159" t="s">
        <v>329</v>
      </c>
      <c r="C155" s="160"/>
      <c r="D155" s="79"/>
      <c r="E155" s="60">
        <f t="shared" ref="E155:E167" si="45">F155+G155+H155+I155</f>
        <v>480.22</v>
      </c>
      <c r="F155" s="80"/>
      <c r="G155" s="63"/>
      <c r="H155" s="65">
        <v>480.22</v>
      </c>
      <c r="I155" s="63"/>
      <c r="J155" s="60">
        <f t="shared" ref="J155:J167" si="46">K155+L155+M155+N155</f>
        <v>0</v>
      </c>
      <c r="K155" s="63"/>
      <c r="L155" s="99"/>
      <c r="M155" s="65">
        <v>0</v>
      </c>
      <c r="N155" s="63"/>
      <c r="O155" s="60">
        <f t="shared" ref="O155:O167" si="47">P155+Q155+R155+S155</f>
        <v>0</v>
      </c>
      <c r="P155" s="63"/>
      <c r="Q155" s="99"/>
      <c r="R155" s="65">
        <v>0</v>
      </c>
      <c r="S155" s="63"/>
      <c r="T155" s="63">
        <f t="shared" si="41"/>
        <v>0</v>
      </c>
      <c r="U155" s="71"/>
    </row>
    <row r="156" spans="1:21" ht="73.5" customHeight="1" outlineLevel="2" x14ac:dyDescent="0.2">
      <c r="A156" s="106" t="s">
        <v>501</v>
      </c>
      <c r="B156" s="159" t="s">
        <v>500</v>
      </c>
      <c r="C156" s="160"/>
      <c r="D156" s="79"/>
      <c r="E156" s="60">
        <f t="shared" si="45"/>
        <v>13.79</v>
      </c>
      <c r="F156" s="80"/>
      <c r="G156" s="63"/>
      <c r="H156" s="65">
        <v>13.79</v>
      </c>
      <c r="I156" s="63"/>
      <c r="J156" s="60">
        <f t="shared" si="46"/>
        <v>0</v>
      </c>
      <c r="K156" s="63"/>
      <c r="L156" s="99"/>
      <c r="M156" s="65">
        <v>0</v>
      </c>
      <c r="N156" s="63"/>
      <c r="O156" s="60">
        <f t="shared" si="47"/>
        <v>0</v>
      </c>
      <c r="P156" s="63"/>
      <c r="Q156" s="99"/>
      <c r="R156" s="65">
        <v>0</v>
      </c>
      <c r="S156" s="63"/>
      <c r="T156" s="63">
        <f t="shared" si="41"/>
        <v>0</v>
      </c>
    </row>
    <row r="157" spans="1:21" ht="65.25" customHeight="1" outlineLevel="2" x14ac:dyDescent="0.2">
      <c r="A157" s="106" t="s">
        <v>502</v>
      </c>
      <c r="B157" s="159" t="s">
        <v>504</v>
      </c>
      <c r="C157" s="160"/>
      <c r="D157" s="79"/>
      <c r="E157" s="60">
        <f t="shared" si="45"/>
        <v>48.05</v>
      </c>
      <c r="F157" s="80"/>
      <c r="G157" s="63"/>
      <c r="H157" s="65">
        <v>48.05</v>
      </c>
      <c r="I157" s="63"/>
      <c r="J157" s="60">
        <f t="shared" si="46"/>
        <v>0</v>
      </c>
      <c r="K157" s="63"/>
      <c r="L157" s="99"/>
      <c r="M157" s="65">
        <v>0</v>
      </c>
      <c r="N157" s="63"/>
      <c r="O157" s="60">
        <f t="shared" si="47"/>
        <v>0</v>
      </c>
      <c r="P157" s="63"/>
      <c r="Q157" s="99"/>
      <c r="R157" s="65">
        <v>0</v>
      </c>
      <c r="S157" s="63"/>
      <c r="T157" s="63">
        <f t="shared" si="41"/>
        <v>0</v>
      </c>
    </row>
    <row r="158" spans="1:21" ht="53.25" customHeight="1" outlineLevel="2" x14ac:dyDescent="0.2">
      <c r="A158" s="106" t="s">
        <v>503</v>
      </c>
      <c r="B158" s="159" t="s">
        <v>290</v>
      </c>
      <c r="C158" s="160"/>
      <c r="D158" s="79"/>
      <c r="E158" s="60">
        <f t="shared" si="45"/>
        <v>0</v>
      </c>
      <c r="F158" s="80"/>
      <c r="G158" s="63"/>
      <c r="H158" s="65">
        <v>0</v>
      </c>
      <c r="I158" s="63"/>
      <c r="J158" s="60">
        <f t="shared" si="46"/>
        <v>0</v>
      </c>
      <c r="K158" s="63"/>
      <c r="L158" s="99"/>
      <c r="M158" s="65">
        <v>0</v>
      </c>
      <c r="N158" s="63"/>
      <c r="O158" s="60">
        <f t="shared" si="47"/>
        <v>0</v>
      </c>
      <c r="P158" s="63"/>
      <c r="Q158" s="99"/>
      <c r="R158" s="65">
        <v>0</v>
      </c>
      <c r="S158" s="63"/>
      <c r="T158" s="63" t="s">
        <v>141</v>
      </c>
    </row>
    <row r="159" spans="1:21" ht="68.25" customHeight="1" outlineLevel="1" x14ac:dyDescent="0.2">
      <c r="A159" s="113" t="s">
        <v>21</v>
      </c>
      <c r="B159" s="161" t="s">
        <v>505</v>
      </c>
      <c r="C159" s="162"/>
      <c r="D159" s="50"/>
      <c r="E159" s="51">
        <f>F159+G159+H159+I159</f>
        <v>115134.79000000001</v>
      </c>
      <c r="F159" s="77"/>
      <c r="G159" s="114">
        <f>G160+G163+G164+G165+G166</f>
        <v>81500</v>
      </c>
      <c r="H159" s="114">
        <f>H160+H163+H164+H165+H166</f>
        <v>33634.79</v>
      </c>
      <c r="I159" s="55"/>
      <c r="J159" s="51">
        <f>K159+L159+M159+N159</f>
        <v>3404.99</v>
      </c>
      <c r="K159" s="55"/>
      <c r="L159" s="114">
        <f>L160+L163+L164+L165+L166</f>
        <v>0</v>
      </c>
      <c r="M159" s="114">
        <f>M160+M163+M164+M165+M166</f>
        <v>3404.99</v>
      </c>
      <c r="N159" s="55"/>
      <c r="O159" s="51">
        <f t="shared" si="47"/>
        <v>3404.99</v>
      </c>
      <c r="P159" s="55"/>
      <c r="Q159" s="114">
        <f>Q160+Q163+Q164+Q165+Q166</f>
        <v>0</v>
      </c>
      <c r="R159" s="114">
        <f>R160+R163+R164+R165+R166</f>
        <v>3404.99</v>
      </c>
      <c r="S159" s="55"/>
      <c r="T159" s="55">
        <f t="shared" si="41"/>
        <v>2.9573945459925706</v>
      </c>
    </row>
    <row r="160" spans="1:21" ht="21.75" customHeight="1" outlineLevel="2" x14ac:dyDescent="0.2">
      <c r="A160" s="106" t="s">
        <v>137</v>
      </c>
      <c r="B160" s="157" t="s">
        <v>135</v>
      </c>
      <c r="C160" s="158"/>
      <c r="D160" s="79"/>
      <c r="E160" s="60">
        <f t="shared" si="45"/>
        <v>2765.8999999999996</v>
      </c>
      <c r="F160" s="80"/>
      <c r="G160" s="65"/>
      <c r="H160" s="115">
        <f>SUM(H161:H162)</f>
        <v>2765.8999999999996</v>
      </c>
      <c r="I160" s="63"/>
      <c r="J160" s="60">
        <f t="shared" si="46"/>
        <v>0</v>
      </c>
      <c r="K160" s="63"/>
      <c r="L160" s="103"/>
      <c r="M160" s="115">
        <f>SUM(M161:M162)</f>
        <v>0</v>
      </c>
      <c r="N160" s="63"/>
      <c r="O160" s="60">
        <f t="shared" si="47"/>
        <v>0</v>
      </c>
      <c r="P160" s="63"/>
      <c r="Q160" s="103"/>
      <c r="R160" s="115">
        <f>SUM(R161:R162)</f>
        <v>0</v>
      </c>
      <c r="S160" s="63"/>
      <c r="T160" s="63">
        <f t="shared" si="41"/>
        <v>0</v>
      </c>
    </row>
    <row r="161" spans="1:22" ht="54" customHeight="1" outlineLevel="3" x14ac:dyDescent="0.2">
      <c r="A161" s="35" t="s">
        <v>300</v>
      </c>
      <c r="B161" s="35"/>
      <c r="C161" s="33" t="s">
        <v>506</v>
      </c>
      <c r="D161" s="36"/>
      <c r="E161" s="42">
        <f t="shared" si="45"/>
        <v>1790.11</v>
      </c>
      <c r="F161" s="38"/>
      <c r="G161" s="37"/>
      <c r="H161" s="38">
        <v>1790.11</v>
      </c>
      <c r="I161" s="40"/>
      <c r="J161" s="42">
        <f t="shared" si="46"/>
        <v>0</v>
      </c>
      <c r="K161" s="40"/>
      <c r="L161" s="116"/>
      <c r="M161" s="38">
        <v>0</v>
      </c>
      <c r="N161" s="40"/>
      <c r="O161" s="42">
        <f t="shared" si="47"/>
        <v>0</v>
      </c>
      <c r="P161" s="40"/>
      <c r="Q161" s="116"/>
      <c r="R161" s="40">
        <v>0</v>
      </c>
      <c r="S161" s="40"/>
      <c r="T161" s="40">
        <f t="shared" si="41"/>
        <v>0</v>
      </c>
    </row>
    <row r="162" spans="1:22" ht="54" customHeight="1" outlineLevel="3" x14ac:dyDescent="0.2">
      <c r="A162" s="35" t="s">
        <v>301</v>
      </c>
      <c r="B162" s="35"/>
      <c r="C162" s="33" t="s">
        <v>738</v>
      </c>
      <c r="D162" s="36"/>
      <c r="E162" s="42">
        <f t="shared" si="45"/>
        <v>975.79</v>
      </c>
      <c r="F162" s="38"/>
      <c r="G162" s="37"/>
      <c r="H162" s="38">
        <v>975.79</v>
      </c>
      <c r="I162" s="40"/>
      <c r="J162" s="42">
        <f t="shared" si="46"/>
        <v>0</v>
      </c>
      <c r="K162" s="40"/>
      <c r="L162" s="116"/>
      <c r="M162" s="38">
        <v>0</v>
      </c>
      <c r="N162" s="40"/>
      <c r="O162" s="42">
        <f t="shared" si="47"/>
        <v>0</v>
      </c>
      <c r="P162" s="40"/>
      <c r="Q162" s="116"/>
      <c r="R162" s="40">
        <v>0</v>
      </c>
      <c r="S162" s="40"/>
      <c r="T162" s="40">
        <f t="shared" si="41"/>
        <v>0</v>
      </c>
    </row>
    <row r="163" spans="1:22" ht="33.75" customHeight="1" outlineLevel="2" x14ac:dyDescent="0.2">
      <c r="A163" s="117" t="s">
        <v>138</v>
      </c>
      <c r="B163" s="159" t="s">
        <v>507</v>
      </c>
      <c r="C163" s="160"/>
      <c r="D163" s="59"/>
      <c r="E163" s="60">
        <f t="shared" si="45"/>
        <v>100493.22</v>
      </c>
      <c r="F163" s="80"/>
      <c r="G163" s="65">
        <v>81500</v>
      </c>
      <c r="H163" s="80">
        <v>18993.22</v>
      </c>
      <c r="I163" s="63"/>
      <c r="J163" s="60">
        <f t="shared" si="46"/>
        <v>0</v>
      </c>
      <c r="K163" s="63"/>
      <c r="L163" s="103"/>
      <c r="M163" s="80">
        <v>0</v>
      </c>
      <c r="N163" s="63"/>
      <c r="O163" s="60">
        <f t="shared" si="47"/>
        <v>0</v>
      </c>
      <c r="P163" s="63"/>
      <c r="Q163" s="103"/>
      <c r="R163" s="63">
        <v>0</v>
      </c>
      <c r="S163" s="63"/>
      <c r="T163" s="63">
        <f t="shared" si="41"/>
        <v>0</v>
      </c>
    </row>
    <row r="164" spans="1:22" ht="33.75" customHeight="1" outlineLevel="2" x14ac:dyDescent="0.2">
      <c r="A164" s="117" t="s">
        <v>139</v>
      </c>
      <c r="B164" s="159" t="s">
        <v>136</v>
      </c>
      <c r="C164" s="160"/>
      <c r="D164" s="59"/>
      <c r="E164" s="60">
        <f t="shared" si="45"/>
        <v>4789.6499999999996</v>
      </c>
      <c r="F164" s="80"/>
      <c r="G164" s="65"/>
      <c r="H164" s="80">
        <v>4789.6499999999996</v>
      </c>
      <c r="I164" s="63"/>
      <c r="J164" s="60">
        <f t="shared" si="46"/>
        <v>622.49</v>
      </c>
      <c r="K164" s="63"/>
      <c r="L164" s="103"/>
      <c r="M164" s="80">
        <v>622.49</v>
      </c>
      <c r="N164" s="63"/>
      <c r="O164" s="60">
        <f t="shared" si="47"/>
        <v>622.49</v>
      </c>
      <c r="P164" s="63"/>
      <c r="Q164" s="103"/>
      <c r="R164" s="63">
        <v>622.49</v>
      </c>
      <c r="S164" s="63"/>
      <c r="T164" s="63">
        <f t="shared" si="41"/>
        <v>12.996565511049868</v>
      </c>
    </row>
    <row r="165" spans="1:22" ht="33.75" customHeight="1" outlineLevel="2" x14ac:dyDescent="0.2">
      <c r="A165" s="117" t="s">
        <v>140</v>
      </c>
      <c r="B165" s="159" t="s">
        <v>508</v>
      </c>
      <c r="C165" s="160"/>
      <c r="D165" s="59"/>
      <c r="E165" s="60">
        <f t="shared" si="45"/>
        <v>4200</v>
      </c>
      <c r="F165" s="80"/>
      <c r="G165" s="65"/>
      <c r="H165" s="80">
        <v>4200</v>
      </c>
      <c r="I165" s="63"/>
      <c r="J165" s="60">
        <f t="shared" si="46"/>
        <v>0</v>
      </c>
      <c r="K165" s="63"/>
      <c r="L165" s="103"/>
      <c r="M165" s="80">
        <v>0</v>
      </c>
      <c r="N165" s="63"/>
      <c r="O165" s="60">
        <f t="shared" si="47"/>
        <v>0</v>
      </c>
      <c r="P165" s="63"/>
      <c r="Q165" s="103"/>
      <c r="R165" s="63">
        <v>0</v>
      </c>
      <c r="S165" s="63"/>
      <c r="T165" s="63">
        <f t="shared" si="41"/>
        <v>0</v>
      </c>
    </row>
    <row r="166" spans="1:22" ht="33.75" customHeight="1" outlineLevel="2" x14ac:dyDescent="0.2">
      <c r="A166" s="117" t="s">
        <v>302</v>
      </c>
      <c r="B166" s="157" t="s">
        <v>510</v>
      </c>
      <c r="C166" s="158"/>
      <c r="D166" s="59"/>
      <c r="E166" s="60">
        <f t="shared" si="45"/>
        <v>2886.02</v>
      </c>
      <c r="F166" s="80"/>
      <c r="G166" s="65"/>
      <c r="H166" s="115">
        <f>H167</f>
        <v>2886.02</v>
      </c>
      <c r="I166" s="63"/>
      <c r="J166" s="60">
        <f t="shared" si="46"/>
        <v>2782.5</v>
      </c>
      <c r="K166" s="63"/>
      <c r="L166" s="103"/>
      <c r="M166" s="115">
        <f>M167</f>
        <v>2782.5</v>
      </c>
      <c r="N166" s="63"/>
      <c r="O166" s="60">
        <f t="shared" si="47"/>
        <v>2782.5</v>
      </c>
      <c r="P166" s="63"/>
      <c r="Q166" s="103"/>
      <c r="R166" s="115">
        <f>R167</f>
        <v>2782.5</v>
      </c>
      <c r="S166" s="63"/>
      <c r="T166" s="63">
        <f t="shared" si="41"/>
        <v>96.413053270594105</v>
      </c>
    </row>
    <row r="167" spans="1:22" ht="51.75" customHeight="1" outlineLevel="3" x14ac:dyDescent="0.2">
      <c r="A167" s="117" t="s">
        <v>511</v>
      </c>
      <c r="B167" s="118"/>
      <c r="C167" s="119" t="s">
        <v>509</v>
      </c>
      <c r="D167" s="36"/>
      <c r="E167" s="42">
        <f t="shared" si="45"/>
        <v>2886.02</v>
      </c>
      <c r="F167" s="38"/>
      <c r="G167" s="37"/>
      <c r="H167" s="38">
        <v>2886.02</v>
      </c>
      <c r="I167" s="40"/>
      <c r="J167" s="42">
        <f t="shared" si="46"/>
        <v>2782.5</v>
      </c>
      <c r="K167" s="40"/>
      <c r="L167" s="116"/>
      <c r="M167" s="38">
        <v>2782.5</v>
      </c>
      <c r="N167" s="40"/>
      <c r="O167" s="42">
        <f t="shared" si="47"/>
        <v>2782.5</v>
      </c>
      <c r="P167" s="40"/>
      <c r="Q167" s="116"/>
      <c r="R167" s="40">
        <v>2782.5</v>
      </c>
      <c r="S167" s="40"/>
      <c r="T167" s="40">
        <f t="shared" si="41"/>
        <v>96.413053270594105</v>
      </c>
    </row>
    <row r="168" spans="1:22" ht="75.75" customHeight="1" x14ac:dyDescent="0.2">
      <c r="A168" s="108">
        <v>7</v>
      </c>
      <c r="B168" s="165" t="s">
        <v>512</v>
      </c>
      <c r="C168" s="166"/>
      <c r="D168" s="100"/>
      <c r="E168" s="46">
        <f>SUM(F168:I168)</f>
        <v>46790.38</v>
      </c>
      <c r="F168" s="120"/>
      <c r="G168" s="46">
        <f>G169+G200+G206+G214</f>
        <v>3536.3</v>
      </c>
      <c r="H168" s="46">
        <f>H169+H200+H206+H214</f>
        <v>43236.409999999996</v>
      </c>
      <c r="I168" s="46">
        <f>I169+I200+I206+I214</f>
        <v>17.670000000000002</v>
      </c>
      <c r="J168" s="46">
        <f t="shared" ref="J168" si="48">SUM(K168:N168)</f>
        <v>20376.849999999995</v>
      </c>
      <c r="K168" s="110"/>
      <c r="L168" s="46">
        <f>L169+L200+L206+L214</f>
        <v>346.3</v>
      </c>
      <c r="M168" s="46">
        <f>M169+M200+M206+M214</f>
        <v>20030.549999999996</v>
      </c>
      <c r="N168" s="110"/>
      <c r="O168" s="46">
        <f t="shared" ref="O168" si="49">SUM(P168:S168)</f>
        <v>20376.849999999995</v>
      </c>
      <c r="P168" s="110"/>
      <c r="Q168" s="46">
        <f>Q169+Q200+Q206+Q214</f>
        <v>346.3</v>
      </c>
      <c r="R168" s="46">
        <f>R169+R200+R206+R214</f>
        <v>20030.549999999996</v>
      </c>
      <c r="S168" s="110"/>
      <c r="T168" s="110">
        <f>O168/E168*100</f>
        <v>43.549229563854787</v>
      </c>
      <c r="V168" s="71"/>
    </row>
    <row r="169" spans="1:22" ht="45.75" customHeight="1" outlineLevel="1" x14ac:dyDescent="0.2">
      <c r="A169" s="105" t="s">
        <v>43</v>
      </c>
      <c r="B169" s="161" t="s">
        <v>739</v>
      </c>
      <c r="C169" s="162"/>
      <c r="D169" s="50"/>
      <c r="E169" s="51">
        <f t="shared" ref="E169:E173" si="50">SUM(F169:I169)</f>
        <v>34022.79</v>
      </c>
      <c r="F169" s="77"/>
      <c r="G169" s="51">
        <f>G170+G183+G187+G195</f>
        <v>346.3</v>
      </c>
      <c r="H169" s="51">
        <f>H170+H183+H187+H195</f>
        <v>33676.49</v>
      </c>
      <c r="I169" s="55"/>
      <c r="J169" s="51">
        <f t="shared" ref="J169:J173" si="51">SUM(K169:N169)</f>
        <v>17786.659999999996</v>
      </c>
      <c r="K169" s="55"/>
      <c r="L169" s="51">
        <f>L170+L183+L187+L195</f>
        <v>346.3</v>
      </c>
      <c r="M169" s="51">
        <f>M170+M183+M187+M195</f>
        <v>17440.359999999997</v>
      </c>
      <c r="N169" s="55"/>
      <c r="O169" s="51">
        <f t="shared" ref="O169:O173" si="52">SUM(P169:S169)</f>
        <v>17786.659999999996</v>
      </c>
      <c r="P169" s="55"/>
      <c r="Q169" s="51">
        <f>Q170+Q183+Q187+Q195</f>
        <v>346.3</v>
      </c>
      <c r="R169" s="51">
        <f>R170+R183+R187+R195</f>
        <v>17440.359999999997</v>
      </c>
      <c r="S169" s="55"/>
      <c r="T169" s="55">
        <f>O169/E169*100</f>
        <v>52.27866380152831</v>
      </c>
    </row>
    <row r="170" spans="1:22" ht="46.5" customHeight="1" outlineLevel="2" x14ac:dyDescent="0.2">
      <c r="A170" s="121" t="s">
        <v>525</v>
      </c>
      <c r="B170" s="157" t="s">
        <v>513</v>
      </c>
      <c r="C170" s="158"/>
      <c r="D170" s="79" t="s">
        <v>539</v>
      </c>
      <c r="E170" s="60">
        <f t="shared" si="50"/>
        <v>1369.83</v>
      </c>
      <c r="F170" s="80"/>
      <c r="G170" s="60">
        <f>SUM(G171:G182)</f>
        <v>191.3</v>
      </c>
      <c r="H170" s="60">
        <f>SUM(H171:H182)</f>
        <v>1178.53</v>
      </c>
      <c r="I170" s="63"/>
      <c r="J170" s="60">
        <f t="shared" si="51"/>
        <v>855.06</v>
      </c>
      <c r="K170" s="63"/>
      <c r="L170" s="60">
        <f>SUM(L171:L182)</f>
        <v>191.3</v>
      </c>
      <c r="M170" s="60">
        <f>SUM(M171:M182)</f>
        <v>663.76</v>
      </c>
      <c r="N170" s="63"/>
      <c r="O170" s="60">
        <f t="shared" si="52"/>
        <v>855.06</v>
      </c>
      <c r="P170" s="63"/>
      <c r="Q170" s="60">
        <f>SUM(Q171:Q182)</f>
        <v>191.3</v>
      </c>
      <c r="R170" s="60">
        <f>SUM(R171:R182)</f>
        <v>663.76</v>
      </c>
      <c r="S170" s="63"/>
      <c r="T170" s="63">
        <f t="shared" ref="T170:T185" si="53">O170/E170*100</f>
        <v>62.420884343312679</v>
      </c>
      <c r="U170" s="71"/>
    </row>
    <row r="171" spans="1:22" s="41" customFormat="1" ht="24" customHeight="1" outlineLevel="3" x14ac:dyDescent="0.2">
      <c r="A171" s="107" t="s">
        <v>526</v>
      </c>
      <c r="B171" s="107"/>
      <c r="C171" s="33" t="s">
        <v>514</v>
      </c>
      <c r="D171" s="36"/>
      <c r="E171" s="42">
        <f t="shared" si="50"/>
        <v>308.89999999999998</v>
      </c>
      <c r="F171" s="38"/>
      <c r="G171" s="37"/>
      <c r="H171" s="37">
        <v>308.89999999999998</v>
      </c>
      <c r="I171" s="40"/>
      <c r="J171" s="42">
        <f t="shared" si="51"/>
        <v>308.89999999999998</v>
      </c>
      <c r="K171" s="40"/>
      <c r="L171" s="37"/>
      <c r="M171" s="37">
        <v>308.89999999999998</v>
      </c>
      <c r="N171" s="40"/>
      <c r="O171" s="42">
        <f t="shared" si="52"/>
        <v>308.89999999999998</v>
      </c>
      <c r="P171" s="40"/>
      <c r="Q171" s="37"/>
      <c r="R171" s="37">
        <v>308.89999999999998</v>
      </c>
      <c r="S171" s="40"/>
      <c r="T171" s="40">
        <f t="shared" si="53"/>
        <v>100</v>
      </c>
    </row>
    <row r="172" spans="1:22" s="41" customFormat="1" ht="24" customHeight="1" outlineLevel="3" x14ac:dyDescent="0.2">
      <c r="A172" s="107" t="s">
        <v>527</v>
      </c>
      <c r="B172" s="107"/>
      <c r="C172" s="33" t="s">
        <v>515</v>
      </c>
      <c r="D172" s="36"/>
      <c r="E172" s="42">
        <f>SUM(F172:I172)</f>
        <v>52.6</v>
      </c>
      <c r="F172" s="38"/>
      <c r="G172" s="37"/>
      <c r="H172" s="37">
        <v>52.6</v>
      </c>
      <c r="I172" s="40"/>
      <c r="J172" s="42">
        <f t="shared" si="51"/>
        <v>0</v>
      </c>
      <c r="K172" s="40"/>
      <c r="L172" s="37"/>
      <c r="M172" s="37">
        <v>0</v>
      </c>
      <c r="N172" s="40"/>
      <c r="O172" s="42">
        <f t="shared" si="52"/>
        <v>0</v>
      </c>
      <c r="P172" s="40"/>
      <c r="Q172" s="37"/>
      <c r="R172" s="37">
        <v>0</v>
      </c>
      <c r="S172" s="40"/>
      <c r="T172" s="40">
        <f t="shared" si="53"/>
        <v>0</v>
      </c>
    </row>
    <row r="173" spans="1:22" s="41" customFormat="1" ht="24" customHeight="1" outlineLevel="3" x14ac:dyDescent="0.2">
      <c r="A173" s="107" t="s">
        <v>528</v>
      </c>
      <c r="B173" s="35"/>
      <c r="C173" s="33" t="s">
        <v>516</v>
      </c>
      <c r="D173" s="36"/>
      <c r="E173" s="42">
        <f t="shared" si="50"/>
        <v>148</v>
      </c>
      <c r="F173" s="38"/>
      <c r="G173" s="37"/>
      <c r="H173" s="37">
        <v>148</v>
      </c>
      <c r="I173" s="40"/>
      <c r="J173" s="42">
        <f t="shared" si="51"/>
        <v>0</v>
      </c>
      <c r="K173" s="40"/>
      <c r="L173" s="37"/>
      <c r="M173" s="37">
        <v>0</v>
      </c>
      <c r="N173" s="40"/>
      <c r="O173" s="42">
        <f t="shared" si="52"/>
        <v>0</v>
      </c>
      <c r="P173" s="40"/>
      <c r="Q173" s="37"/>
      <c r="R173" s="37">
        <v>0</v>
      </c>
      <c r="S173" s="40"/>
      <c r="T173" s="40">
        <f t="shared" si="53"/>
        <v>0</v>
      </c>
      <c r="U173" s="98"/>
    </row>
    <row r="174" spans="1:22" s="41" customFormat="1" ht="24" customHeight="1" outlineLevel="3" x14ac:dyDescent="0.2">
      <c r="A174" s="107" t="s">
        <v>529</v>
      </c>
      <c r="B174" s="35"/>
      <c r="C174" s="33" t="s">
        <v>517</v>
      </c>
      <c r="D174" s="36"/>
      <c r="E174" s="42">
        <f>H174</f>
        <v>90</v>
      </c>
      <c r="F174" s="38"/>
      <c r="G174" s="37"/>
      <c r="H174" s="37">
        <v>90</v>
      </c>
      <c r="I174" s="40"/>
      <c r="J174" s="42">
        <f t="shared" ref="J174:J175" si="54">SUM(K174:N174)</f>
        <v>0</v>
      </c>
      <c r="K174" s="40"/>
      <c r="L174" s="37"/>
      <c r="M174" s="37">
        <v>0</v>
      </c>
      <c r="N174" s="40"/>
      <c r="O174" s="42">
        <f t="shared" ref="O174:O175" si="55">SUM(P174:S174)</f>
        <v>0</v>
      </c>
      <c r="P174" s="40"/>
      <c r="Q174" s="37"/>
      <c r="R174" s="37">
        <v>0</v>
      </c>
      <c r="S174" s="40"/>
      <c r="T174" s="40">
        <f t="shared" si="53"/>
        <v>0</v>
      </c>
      <c r="U174" s="98"/>
    </row>
    <row r="175" spans="1:22" s="41" customFormat="1" ht="24" customHeight="1" outlineLevel="3" x14ac:dyDescent="0.2">
      <c r="A175" s="107" t="s">
        <v>530</v>
      </c>
      <c r="B175" s="35"/>
      <c r="C175" s="33" t="s">
        <v>518</v>
      </c>
      <c r="D175" s="36"/>
      <c r="E175" s="42">
        <f t="shared" ref="E175:E180" si="56">SUM(F175:I175)</f>
        <v>103.58</v>
      </c>
      <c r="F175" s="38"/>
      <c r="G175" s="37"/>
      <c r="H175" s="37">
        <v>103.58</v>
      </c>
      <c r="I175" s="40"/>
      <c r="J175" s="42">
        <f t="shared" si="54"/>
        <v>10.71</v>
      </c>
      <c r="K175" s="40"/>
      <c r="L175" s="37"/>
      <c r="M175" s="37">
        <v>10.71</v>
      </c>
      <c r="N175" s="40"/>
      <c r="O175" s="42">
        <f t="shared" si="55"/>
        <v>10.71</v>
      </c>
      <c r="P175" s="40"/>
      <c r="Q175" s="37"/>
      <c r="R175" s="37">
        <v>10.71</v>
      </c>
      <c r="S175" s="40"/>
      <c r="T175" s="40">
        <f t="shared" si="53"/>
        <v>10.339833944776986</v>
      </c>
    </row>
    <row r="176" spans="1:22" s="41" customFormat="1" ht="24" customHeight="1" outlineLevel="3" x14ac:dyDescent="0.2">
      <c r="A176" s="107" t="s">
        <v>531</v>
      </c>
      <c r="B176" s="35"/>
      <c r="C176" s="33" t="s">
        <v>537</v>
      </c>
      <c r="D176" s="36" t="s">
        <v>161</v>
      </c>
      <c r="E176" s="42"/>
      <c r="F176" s="38"/>
      <c r="G176" s="37"/>
      <c r="H176" s="37">
        <v>59.59</v>
      </c>
      <c r="I176" s="40"/>
      <c r="J176" s="42"/>
      <c r="K176" s="40"/>
      <c r="L176" s="37"/>
      <c r="M176" s="37">
        <v>59.59</v>
      </c>
      <c r="N176" s="40"/>
      <c r="O176" s="42"/>
      <c r="P176" s="40"/>
      <c r="Q176" s="37"/>
      <c r="R176" s="37">
        <v>59.59</v>
      </c>
      <c r="S176" s="40"/>
      <c r="T176" s="40"/>
    </row>
    <row r="177" spans="1:20" s="41" customFormat="1" ht="24" customHeight="1" outlineLevel="3" x14ac:dyDescent="0.2">
      <c r="A177" s="107" t="s">
        <v>532</v>
      </c>
      <c r="B177" s="107"/>
      <c r="C177" s="33" t="s">
        <v>519</v>
      </c>
      <c r="D177" s="36" t="s">
        <v>161</v>
      </c>
      <c r="E177" s="42">
        <f>SUM(F177:I177)</f>
        <v>238.56</v>
      </c>
      <c r="F177" s="38"/>
      <c r="G177" s="37"/>
      <c r="H177" s="37">
        <v>238.56</v>
      </c>
      <c r="I177" s="40"/>
      <c r="J177" s="42">
        <f>SUM(K177:N177)</f>
        <v>238.56</v>
      </c>
      <c r="K177" s="40"/>
      <c r="L177" s="37"/>
      <c r="M177" s="37">
        <v>238.56</v>
      </c>
      <c r="N177" s="40"/>
      <c r="O177" s="42">
        <f>SUM(P177:S177)</f>
        <v>238.56</v>
      </c>
      <c r="P177" s="40"/>
      <c r="Q177" s="37"/>
      <c r="R177" s="37">
        <v>238.56</v>
      </c>
      <c r="S177" s="40"/>
      <c r="T177" s="40">
        <f t="shared" si="53"/>
        <v>100</v>
      </c>
    </row>
    <row r="178" spans="1:20" s="41" customFormat="1" ht="80.25" customHeight="1" outlineLevel="3" x14ac:dyDescent="0.2">
      <c r="A178" s="107" t="s">
        <v>533</v>
      </c>
      <c r="B178" s="35"/>
      <c r="C178" s="33" t="s">
        <v>520</v>
      </c>
      <c r="D178" s="36" t="s">
        <v>161</v>
      </c>
      <c r="E178" s="42">
        <f t="shared" si="56"/>
        <v>191.3</v>
      </c>
      <c r="F178" s="38"/>
      <c r="G178" s="37">
        <v>191.3</v>
      </c>
      <c r="H178" s="37"/>
      <c r="I178" s="40"/>
      <c r="J178" s="42">
        <f t="shared" ref="J178" si="57">SUM(K178:N178)</f>
        <v>191.3</v>
      </c>
      <c r="K178" s="40"/>
      <c r="L178" s="37">
        <v>191.3</v>
      </c>
      <c r="M178" s="37"/>
      <c r="N178" s="40"/>
      <c r="O178" s="42">
        <f t="shared" ref="O178" si="58">SUM(P178:S178)</f>
        <v>191.3</v>
      </c>
      <c r="P178" s="40"/>
      <c r="Q178" s="37">
        <v>191.3</v>
      </c>
      <c r="R178" s="37"/>
      <c r="S178" s="40"/>
      <c r="T178" s="40">
        <f t="shared" si="53"/>
        <v>100</v>
      </c>
    </row>
    <row r="179" spans="1:20" s="41" customFormat="1" ht="24.75" customHeight="1" outlineLevel="3" x14ac:dyDescent="0.2">
      <c r="A179" s="107" t="s">
        <v>534</v>
      </c>
      <c r="B179" s="107"/>
      <c r="C179" s="33" t="s">
        <v>521</v>
      </c>
      <c r="D179" s="36" t="s">
        <v>161</v>
      </c>
      <c r="E179" s="42">
        <f>SUM(F179:I179)</f>
        <v>60</v>
      </c>
      <c r="F179" s="38"/>
      <c r="G179" s="37"/>
      <c r="H179" s="37">
        <v>60</v>
      </c>
      <c r="I179" s="40"/>
      <c r="J179" s="42">
        <f>SUM(K179:N179)</f>
        <v>0</v>
      </c>
      <c r="K179" s="40"/>
      <c r="L179" s="37"/>
      <c r="M179" s="37">
        <v>0</v>
      </c>
      <c r="N179" s="40"/>
      <c r="O179" s="42">
        <f>SUM(P179:S179)</f>
        <v>0</v>
      </c>
      <c r="P179" s="40"/>
      <c r="Q179" s="37"/>
      <c r="R179" s="37">
        <v>0</v>
      </c>
      <c r="S179" s="40"/>
      <c r="T179" s="40">
        <f t="shared" si="53"/>
        <v>0</v>
      </c>
    </row>
    <row r="180" spans="1:20" s="41" customFormat="1" ht="24.75" customHeight="1" outlineLevel="3" x14ac:dyDescent="0.2">
      <c r="A180" s="107" t="s">
        <v>535</v>
      </c>
      <c r="B180" s="107"/>
      <c r="C180" s="33" t="s">
        <v>522</v>
      </c>
      <c r="D180" s="36" t="s">
        <v>540</v>
      </c>
      <c r="E180" s="42">
        <f t="shared" si="56"/>
        <v>46</v>
      </c>
      <c r="F180" s="38"/>
      <c r="G180" s="37"/>
      <c r="H180" s="37">
        <v>46</v>
      </c>
      <c r="I180" s="40"/>
      <c r="J180" s="42">
        <f t="shared" ref="J180" si="59">SUM(K180:N180)</f>
        <v>46</v>
      </c>
      <c r="K180" s="40"/>
      <c r="L180" s="116"/>
      <c r="M180" s="37">
        <v>46</v>
      </c>
      <c r="N180" s="40"/>
      <c r="O180" s="42">
        <f t="shared" ref="O180" si="60">SUM(P180:S180)</f>
        <v>46</v>
      </c>
      <c r="P180" s="40"/>
      <c r="Q180" s="116"/>
      <c r="R180" s="37">
        <v>46</v>
      </c>
      <c r="S180" s="40"/>
      <c r="T180" s="40">
        <f t="shared" si="53"/>
        <v>100</v>
      </c>
    </row>
    <row r="181" spans="1:20" s="41" customFormat="1" ht="24.75" customHeight="1" outlineLevel="3" x14ac:dyDescent="0.2">
      <c r="A181" s="107" t="s">
        <v>536</v>
      </c>
      <c r="B181" s="35"/>
      <c r="C181" s="33" t="s">
        <v>523</v>
      </c>
      <c r="D181" s="36" t="s">
        <v>540</v>
      </c>
      <c r="E181" s="42">
        <f>H181</f>
        <v>30</v>
      </c>
      <c r="F181" s="38"/>
      <c r="G181" s="37"/>
      <c r="H181" s="37">
        <v>30</v>
      </c>
      <c r="I181" s="40"/>
      <c r="J181" s="42">
        <f>M181</f>
        <v>0</v>
      </c>
      <c r="K181" s="40"/>
      <c r="L181" s="116"/>
      <c r="M181" s="37">
        <v>0</v>
      </c>
      <c r="N181" s="40"/>
      <c r="O181" s="42">
        <f>R181</f>
        <v>0</v>
      </c>
      <c r="P181" s="40"/>
      <c r="Q181" s="116"/>
      <c r="R181" s="37">
        <v>0</v>
      </c>
      <c r="S181" s="40"/>
      <c r="T181" s="40">
        <f t="shared" si="53"/>
        <v>0</v>
      </c>
    </row>
    <row r="182" spans="1:20" s="41" customFormat="1" ht="24.75" customHeight="1" outlineLevel="3" x14ac:dyDescent="0.2">
      <c r="A182" s="107" t="s">
        <v>538</v>
      </c>
      <c r="B182" s="35"/>
      <c r="C182" s="33" t="s">
        <v>524</v>
      </c>
      <c r="D182" s="36" t="s">
        <v>540</v>
      </c>
      <c r="E182" s="42">
        <f>H182</f>
        <v>41.3</v>
      </c>
      <c r="F182" s="38"/>
      <c r="G182" s="37"/>
      <c r="H182" s="37">
        <v>41.3</v>
      </c>
      <c r="I182" s="40"/>
      <c r="J182" s="42">
        <f>M182</f>
        <v>0</v>
      </c>
      <c r="K182" s="40"/>
      <c r="L182" s="116"/>
      <c r="M182" s="37">
        <v>0</v>
      </c>
      <c r="N182" s="40"/>
      <c r="O182" s="42">
        <f>R182</f>
        <v>0</v>
      </c>
      <c r="P182" s="40"/>
      <c r="Q182" s="116"/>
      <c r="R182" s="37">
        <v>0</v>
      </c>
      <c r="S182" s="40"/>
      <c r="T182" s="40">
        <f t="shared" si="53"/>
        <v>0</v>
      </c>
    </row>
    <row r="183" spans="1:20" ht="41.25" customHeight="1" outlineLevel="2" x14ac:dyDescent="0.2">
      <c r="A183" s="106" t="s">
        <v>541</v>
      </c>
      <c r="B183" s="175" t="s">
        <v>542</v>
      </c>
      <c r="C183" s="176"/>
      <c r="D183" s="79" t="s">
        <v>539</v>
      </c>
      <c r="E183" s="60">
        <f>H183</f>
        <v>31788.949999999997</v>
      </c>
      <c r="F183" s="80"/>
      <c r="G183" s="65"/>
      <c r="H183" s="60">
        <f>SUM(H184:H186)</f>
        <v>31788.949999999997</v>
      </c>
      <c r="I183" s="63"/>
      <c r="J183" s="60">
        <f>M183</f>
        <v>16496.78</v>
      </c>
      <c r="K183" s="63"/>
      <c r="L183" s="103"/>
      <c r="M183" s="60">
        <f>SUM(M184:M186)</f>
        <v>16496.78</v>
      </c>
      <c r="N183" s="63"/>
      <c r="O183" s="60">
        <f>R183</f>
        <v>16496.78</v>
      </c>
      <c r="P183" s="63"/>
      <c r="Q183" s="103"/>
      <c r="R183" s="60">
        <f>SUM(R184:R186)</f>
        <v>16496.78</v>
      </c>
      <c r="S183" s="63"/>
      <c r="T183" s="62">
        <f t="shared" ref="T183" si="61">O183/E183*100</f>
        <v>51.894699258704676</v>
      </c>
    </row>
    <row r="184" spans="1:20" s="41" customFormat="1" ht="45" customHeight="1" outlineLevel="3" x14ac:dyDescent="0.2">
      <c r="A184" s="35" t="s">
        <v>546</v>
      </c>
      <c r="B184" s="35"/>
      <c r="C184" s="33" t="s">
        <v>543</v>
      </c>
      <c r="D184" s="36" t="s">
        <v>540</v>
      </c>
      <c r="E184" s="122">
        <f>G184+H184+I184</f>
        <v>10954.15</v>
      </c>
      <c r="F184" s="38"/>
      <c r="G184" s="37"/>
      <c r="H184" s="37">
        <v>10954.15</v>
      </c>
      <c r="I184" s="37"/>
      <c r="J184" s="122">
        <f>L184+M184+N184</f>
        <v>4376.55</v>
      </c>
      <c r="K184" s="40"/>
      <c r="L184" s="37"/>
      <c r="M184" s="37">
        <v>4376.55</v>
      </c>
      <c r="N184" s="37"/>
      <c r="O184" s="122">
        <f>Q184+R184+S184</f>
        <v>4376.55</v>
      </c>
      <c r="P184" s="40"/>
      <c r="Q184" s="37"/>
      <c r="R184" s="37">
        <v>4376.55</v>
      </c>
      <c r="S184" s="37"/>
      <c r="T184" s="40">
        <f t="shared" si="53"/>
        <v>39.953351013086369</v>
      </c>
    </row>
    <row r="185" spans="1:20" s="41" customFormat="1" ht="45" customHeight="1" outlineLevel="3" x14ac:dyDescent="0.2">
      <c r="A185" s="35" t="s">
        <v>547</v>
      </c>
      <c r="B185" s="35"/>
      <c r="C185" s="33" t="s">
        <v>544</v>
      </c>
      <c r="D185" s="36" t="s">
        <v>540</v>
      </c>
      <c r="E185" s="42">
        <f>G185+H185+I185</f>
        <v>90</v>
      </c>
      <c r="F185" s="38"/>
      <c r="G185" s="37"/>
      <c r="H185" s="37">
        <v>90</v>
      </c>
      <c r="I185" s="40"/>
      <c r="J185" s="42">
        <f>L185+M185+N185</f>
        <v>0</v>
      </c>
      <c r="K185" s="40"/>
      <c r="L185" s="116"/>
      <c r="M185" s="37">
        <v>0</v>
      </c>
      <c r="N185" s="40"/>
      <c r="O185" s="42">
        <f>Q185+R185+S185</f>
        <v>0</v>
      </c>
      <c r="P185" s="40"/>
      <c r="Q185" s="116"/>
      <c r="R185" s="37">
        <v>0</v>
      </c>
      <c r="S185" s="40"/>
      <c r="T185" s="40">
        <f t="shared" si="53"/>
        <v>0</v>
      </c>
    </row>
    <row r="186" spans="1:20" s="41" customFormat="1" ht="33" customHeight="1" outlineLevel="3" x14ac:dyDescent="0.2">
      <c r="A186" s="35" t="s">
        <v>548</v>
      </c>
      <c r="B186" s="35"/>
      <c r="C186" s="33" t="s">
        <v>545</v>
      </c>
      <c r="D186" s="36" t="s">
        <v>161</v>
      </c>
      <c r="E186" s="122">
        <f>G186+H186+I186</f>
        <v>20744.8</v>
      </c>
      <c r="F186" s="38"/>
      <c r="G186" s="37"/>
      <c r="H186" s="37">
        <v>20744.8</v>
      </c>
      <c r="I186" s="40"/>
      <c r="J186" s="122">
        <f>L186+M186+N186</f>
        <v>12120.23</v>
      </c>
      <c r="K186" s="40"/>
      <c r="L186" s="116"/>
      <c r="M186" s="37">
        <v>12120.23</v>
      </c>
      <c r="N186" s="40"/>
      <c r="O186" s="122">
        <f>Q186+R186+S186</f>
        <v>12120.23</v>
      </c>
      <c r="P186" s="40"/>
      <c r="Q186" s="116"/>
      <c r="R186" s="37">
        <v>12120.23</v>
      </c>
      <c r="S186" s="40"/>
      <c r="T186" s="40">
        <f t="shared" ref="T186:T218" si="62">O186/E186*100</f>
        <v>58.425388531101774</v>
      </c>
    </row>
    <row r="187" spans="1:20" ht="33" customHeight="1" outlineLevel="2" x14ac:dyDescent="0.2">
      <c r="A187" s="117" t="s">
        <v>549</v>
      </c>
      <c r="B187" s="177" t="s">
        <v>550</v>
      </c>
      <c r="C187" s="178"/>
      <c r="D187" s="59" t="s">
        <v>161</v>
      </c>
      <c r="E187" s="123">
        <f t="shared" ref="E187:E218" si="63">G187+H187+I187</f>
        <v>428.11</v>
      </c>
      <c r="F187" s="80"/>
      <c r="G187" s="60">
        <f>SUM(G188:G194)</f>
        <v>155</v>
      </c>
      <c r="H187" s="60">
        <f>SUM(H188:H194)</f>
        <v>273.11</v>
      </c>
      <c r="I187" s="63"/>
      <c r="J187" s="123">
        <f t="shared" ref="J187:J218" si="64">L187+M187+N187</f>
        <v>294.57</v>
      </c>
      <c r="K187" s="63"/>
      <c r="L187" s="60">
        <f>SUM(L188:L194)</f>
        <v>155</v>
      </c>
      <c r="M187" s="60">
        <f>SUM(M188:M194)</f>
        <v>139.57</v>
      </c>
      <c r="N187" s="63"/>
      <c r="O187" s="123">
        <f t="shared" ref="O187:O218" si="65">Q187+R187+S187</f>
        <v>294.57</v>
      </c>
      <c r="P187" s="63"/>
      <c r="Q187" s="60">
        <f>SUM(Q188:Q194)</f>
        <v>155</v>
      </c>
      <c r="R187" s="60">
        <f>SUM(R188:R194)</f>
        <v>139.57</v>
      </c>
      <c r="S187" s="63"/>
      <c r="T187" s="63">
        <f t="shared" si="62"/>
        <v>68.807082291934307</v>
      </c>
    </row>
    <row r="188" spans="1:20" s="41" customFormat="1" ht="33" customHeight="1" outlineLevel="3" x14ac:dyDescent="0.2">
      <c r="A188" s="35" t="s">
        <v>558</v>
      </c>
      <c r="B188" s="35"/>
      <c r="C188" s="33" t="s">
        <v>551</v>
      </c>
      <c r="D188" s="36" t="s">
        <v>161</v>
      </c>
      <c r="E188" s="122">
        <f t="shared" si="63"/>
        <v>10</v>
      </c>
      <c r="F188" s="38"/>
      <c r="G188" s="37"/>
      <c r="H188" s="37">
        <v>10</v>
      </c>
      <c r="I188" s="40"/>
      <c r="J188" s="122">
        <f t="shared" si="64"/>
        <v>10</v>
      </c>
      <c r="K188" s="40"/>
      <c r="L188" s="116"/>
      <c r="M188" s="37">
        <v>10</v>
      </c>
      <c r="N188" s="40"/>
      <c r="O188" s="122">
        <f t="shared" si="65"/>
        <v>10</v>
      </c>
      <c r="P188" s="40"/>
      <c r="Q188" s="116"/>
      <c r="R188" s="37">
        <v>10</v>
      </c>
      <c r="S188" s="40"/>
      <c r="T188" s="40">
        <f t="shared" si="62"/>
        <v>100</v>
      </c>
    </row>
    <row r="189" spans="1:20" s="41" customFormat="1" ht="33" customHeight="1" outlineLevel="3" x14ac:dyDescent="0.2">
      <c r="A189" s="35" t="s">
        <v>559</v>
      </c>
      <c r="B189" s="35"/>
      <c r="C189" s="33" t="s">
        <v>552</v>
      </c>
      <c r="D189" s="36" t="s">
        <v>161</v>
      </c>
      <c r="E189" s="122">
        <f t="shared" si="63"/>
        <v>13.85</v>
      </c>
      <c r="F189" s="38"/>
      <c r="G189" s="37"/>
      <c r="H189" s="37">
        <v>13.85</v>
      </c>
      <c r="I189" s="40"/>
      <c r="J189" s="122">
        <f t="shared" si="64"/>
        <v>13.85</v>
      </c>
      <c r="K189" s="40"/>
      <c r="L189" s="116"/>
      <c r="M189" s="37">
        <v>13.85</v>
      </c>
      <c r="N189" s="40"/>
      <c r="O189" s="122">
        <f t="shared" si="65"/>
        <v>13.85</v>
      </c>
      <c r="P189" s="40"/>
      <c r="Q189" s="116"/>
      <c r="R189" s="37">
        <v>13.85</v>
      </c>
      <c r="S189" s="40"/>
      <c r="T189" s="40">
        <f t="shared" si="62"/>
        <v>100</v>
      </c>
    </row>
    <row r="190" spans="1:20" s="41" customFormat="1" ht="33" customHeight="1" outlineLevel="3" x14ac:dyDescent="0.2">
      <c r="A190" s="35" t="s">
        <v>560</v>
      </c>
      <c r="B190" s="35"/>
      <c r="C190" s="33" t="s">
        <v>553</v>
      </c>
      <c r="D190" s="36" t="s">
        <v>161</v>
      </c>
      <c r="E190" s="122">
        <f t="shared" si="63"/>
        <v>12.22</v>
      </c>
      <c r="F190" s="38"/>
      <c r="G190" s="37"/>
      <c r="H190" s="37">
        <v>12.22</v>
      </c>
      <c r="I190" s="40"/>
      <c r="J190" s="122">
        <f t="shared" si="64"/>
        <v>12.22</v>
      </c>
      <c r="K190" s="40"/>
      <c r="L190" s="116"/>
      <c r="M190" s="37">
        <v>12.22</v>
      </c>
      <c r="N190" s="40"/>
      <c r="O190" s="122">
        <f t="shared" si="65"/>
        <v>12.22</v>
      </c>
      <c r="P190" s="40"/>
      <c r="Q190" s="116"/>
      <c r="R190" s="37">
        <v>12.22</v>
      </c>
      <c r="S190" s="40"/>
      <c r="T190" s="40">
        <f t="shared" si="62"/>
        <v>100</v>
      </c>
    </row>
    <row r="191" spans="1:20" s="41" customFormat="1" ht="33" customHeight="1" outlineLevel="3" x14ac:dyDescent="0.2">
      <c r="A191" s="35" t="s">
        <v>561</v>
      </c>
      <c r="B191" s="35"/>
      <c r="C191" s="33" t="s">
        <v>554</v>
      </c>
      <c r="D191" s="36" t="s">
        <v>161</v>
      </c>
      <c r="E191" s="122">
        <f t="shared" si="63"/>
        <v>103.5</v>
      </c>
      <c r="F191" s="38"/>
      <c r="G191" s="37"/>
      <c r="H191" s="37">
        <v>103.5</v>
      </c>
      <c r="I191" s="40"/>
      <c r="J191" s="122">
        <f t="shared" si="64"/>
        <v>103.5</v>
      </c>
      <c r="K191" s="40"/>
      <c r="L191" s="116"/>
      <c r="M191" s="37">
        <v>103.5</v>
      </c>
      <c r="N191" s="40"/>
      <c r="O191" s="122">
        <f t="shared" si="65"/>
        <v>103.5</v>
      </c>
      <c r="P191" s="40"/>
      <c r="Q191" s="116"/>
      <c r="R191" s="37">
        <v>103.5</v>
      </c>
      <c r="S191" s="40"/>
      <c r="T191" s="40">
        <f t="shared" si="62"/>
        <v>100</v>
      </c>
    </row>
    <row r="192" spans="1:20" s="41" customFormat="1" ht="45.75" customHeight="1" outlineLevel="3" x14ac:dyDescent="0.2">
      <c r="A192" s="35" t="s">
        <v>562</v>
      </c>
      <c r="B192" s="35"/>
      <c r="C192" s="33" t="s">
        <v>555</v>
      </c>
      <c r="D192" s="36" t="s">
        <v>161</v>
      </c>
      <c r="E192" s="122">
        <f t="shared" si="63"/>
        <v>102.04</v>
      </c>
      <c r="F192" s="38"/>
      <c r="G192" s="37"/>
      <c r="H192" s="37">
        <v>102.04</v>
      </c>
      <c r="I192" s="40"/>
      <c r="J192" s="122">
        <f t="shared" si="64"/>
        <v>0</v>
      </c>
      <c r="K192" s="40"/>
      <c r="L192" s="116"/>
      <c r="M192" s="37">
        <v>0</v>
      </c>
      <c r="N192" s="40"/>
      <c r="O192" s="122">
        <f t="shared" si="65"/>
        <v>0</v>
      </c>
      <c r="P192" s="40"/>
      <c r="Q192" s="116"/>
      <c r="R192" s="37">
        <v>0</v>
      </c>
      <c r="S192" s="40"/>
      <c r="T192" s="40">
        <f t="shared" si="62"/>
        <v>0</v>
      </c>
    </row>
    <row r="193" spans="1:20" s="41" customFormat="1" ht="33" customHeight="1" outlineLevel="3" x14ac:dyDescent="0.2">
      <c r="A193" s="35" t="s">
        <v>563</v>
      </c>
      <c r="B193" s="35"/>
      <c r="C193" s="33" t="s">
        <v>556</v>
      </c>
      <c r="D193" s="36" t="s">
        <v>161</v>
      </c>
      <c r="E193" s="122">
        <f t="shared" si="63"/>
        <v>31.5</v>
      </c>
      <c r="F193" s="38"/>
      <c r="G193" s="37"/>
      <c r="H193" s="37">
        <v>31.5</v>
      </c>
      <c r="I193" s="40"/>
      <c r="J193" s="122">
        <f t="shared" si="64"/>
        <v>0</v>
      </c>
      <c r="K193" s="40"/>
      <c r="L193" s="116"/>
      <c r="M193" s="37">
        <v>0</v>
      </c>
      <c r="N193" s="40"/>
      <c r="O193" s="122">
        <f t="shared" si="65"/>
        <v>0</v>
      </c>
      <c r="P193" s="40"/>
      <c r="Q193" s="116"/>
      <c r="R193" s="37">
        <v>0</v>
      </c>
      <c r="S193" s="40"/>
      <c r="T193" s="40">
        <f t="shared" si="62"/>
        <v>0</v>
      </c>
    </row>
    <row r="194" spans="1:20" s="41" customFormat="1" ht="33" customHeight="1" outlineLevel="3" x14ac:dyDescent="0.2">
      <c r="A194" s="35" t="s">
        <v>564</v>
      </c>
      <c r="B194" s="35"/>
      <c r="C194" s="33" t="s">
        <v>557</v>
      </c>
      <c r="D194" s="36" t="s">
        <v>161</v>
      </c>
      <c r="E194" s="122">
        <f t="shared" si="63"/>
        <v>155</v>
      </c>
      <c r="F194" s="38"/>
      <c r="G194" s="37">
        <v>155</v>
      </c>
      <c r="H194" s="37"/>
      <c r="I194" s="40"/>
      <c r="J194" s="122">
        <f t="shared" si="64"/>
        <v>155</v>
      </c>
      <c r="K194" s="40"/>
      <c r="L194" s="116">
        <v>155</v>
      </c>
      <c r="M194" s="37"/>
      <c r="N194" s="40"/>
      <c r="O194" s="122">
        <f t="shared" si="65"/>
        <v>155</v>
      </c>
      <c r="P194" s="40"/>
      <c r="Q194" s="116">
        <v>155</v>
      </c>
      <c r="R194" s="37"/>
      <c r="S194" s="40"/>
      <c r="T194" s="40">
        <f t="shared" si="62"/>
        <v>100</v>
      </c>
    </row>
    <row r="195" spans="1:20" ht="37.5" customHeight="1" outlineLevel="2" x14ac:dyDescent="0.2">
      <c r="A195" s="117" t="s">
        <v>565</v>
      </c>
      <c r="B195" s="159" t="s">
        <v>566</v>
      </c>
      <c r="C195" s="160"/>
      <c r="D195" s="79" t="s">
        <v>539</v>
      </c>
      <c r="E195" s="123">
        <f t="shared" si="63"/>
        <v>435.9</v>
      </c>
      <c r="F195" s="80"/>
      <c r="G195" s="65"/>
      <c r="H195" s="60">
        <f>SUM(H196:H199)</f>
        <v>435.9</v>
      </c>
      <c r="I195" s="63"/>
      <c r="J195" s="123">
        <f t="shared" si="64"/>
        <v>140.25</v>
      </c>
      <c r="K195" s="63"/>
      <c r="L195" s="103"/>
      <c r="M195" s="60">
        <f>SUM(M196:M199)</f>
        <v>140.25</v>
      </c>
      <c r="N195" s="63"/>
      <c r="O195" s="123">
        <f t="shared" si="65"/>
        <v>140.25</v>
      </c>
      <c r="P195" s="63"/>
      <c r="Q195" s="103"/>
      <c r="R195" s="60">
        <f>SUM(R196:R199)</f>
        <v>140.25</v>
      </c>
      <c r="S195" s="63"/>
      <c r="T195" s="63">
        <f t="shared" si="62"/>
        <v>32.17481073640743</v>
      </c>
    </row>
    <row r="196" spans="1:20" s="41" customFormat="1" ht="33" customHeight="1" outlineLevel="3" x14ac:dyDescent="0.2">
      <c r="A196" s="35" t="s">
        <v>571</v>
      </c>
      <c r="B196" s="35"/>
      <c r="C196" s="33" t="s">
        <v>567</v>
      </c>
      <c r="D196" s="36"/>
      <c r="E196" s="122">
        <f t="shared" si="63"/>
        <v>118.5</v>
      </c>
      <c r="F196" s="38"/>
      <c r="G196" s="37"/>
      <c r="H196" s="37">
        <v>118.5</v>
      </c>
      <c r="I196" s="40"/>
      <c r="J196" s="122">
        <f t="shared" si="64"/>
        <v>0</v>
      </c>
      <c r="K196" s="40"/>
      <c r="L196" s="116"/>
      <c r="M196" s="37">
        <v>0</v>
      </c>
      <c r="N196" s="40"/>
      <c r="O196" s="122">
        <f t="shared" si="65"/>
        <v>0</v>
      </c>
      <c r="P196" s="40"/>
      <c r="Q196" s="116"/>
      <c r="R196" s="37">
        <v>0</v>
      </c>
      <c r="S196" s="40"/>
      <c r="T196" s="40">
        <f t="shared" si="62"/>
        <v>0</v>
      </c>
    </row>
    <row r="197" spans="1:20" s="41" customFormat="1" ht="33" customHeight="1" outlineLevel="3" x14ac:dyDescent="0.2">
      <c r="A197" s="35" t="s">
        <v>572</v>
      </c>
      <c r="B197" s="35"/>
      <c r="C197" s="33" t="s">
        <v>568</v>
      </c>
      <c r="D197" s="36"/>
      <c r="E197" s="122">
        <f t="shared" si="63"/>
        <v>140.25</v>
      </c>
      <c r="F197" s="38"/>
      <c r="G197" s="37"/>
      <c r="H197" s="37">
        <v>140.25</v>
      </c>
      <c r="I197" s="40"/>
      <c r="J197" s="122">
        <f t="shared" si="64"/>
        <v>140.25</v>
      </c>
      <c r="K197" s="40"/>
      <c r="L197" s="116"/>
      <c r="M197" s="37">
        <v>140.25</v>
      </c>
      <c r="N197" s="40"/>
      <c r="O197" s="122">
        <f t="shared" si="65"/>
        <v>140.25</v>
      </c>
      <c r="P197" s="40"/>
      <c r="Q197" s="116"/>
      <c r="R197" s="37">
        <v>140.25</v>
      </c>
      <c r="S197" s="40"/>
      <c r="T197" s="40">
        <f t="shared" si="62"/>
        <v>100</v>
      </c>
    </row>
    <row r="198" spans="1:20" s="41" customFormat="1" ht="33" customHeight="1" outlineLevel="3" x14ac:dyDescent="0.2">
      <c r="A198" s="35" t="s">
        <v>573</v>
      </c>
      <c r="B198" s="35"/>
      <c r="C198" s="33" t="s">
        <v>569</v>
      </c>
      <c r="D198" s="36" t="s">
        <v>575</v>
      </c>
      <c r="E198" s="122">
        <f t="shared" si="63"/>
        <v>66.5</v>
      </c>
      <c r="F198" s="38"/>
      <c r="G198" s="37"/>
      <c r="H198" s="37">
        <v>66.5</v>
      </c>
      <c r="I198" s="40"/>
      <c r="J198" s="122">
        <f t="shared" si="64"/>
        <v>0</v>
      </c>
      <c r="K198" s="40"/>
      <c r="L198" s="116"/>
      <c r="M198" s="37">
        <v>0</v>
      </c>
      <c r="N198" s="40"/>
      <c r="O198" s="122">
        <f t="shared" si="65"/>
        <v>0</v>
      </c>
      <c r="P198" s="40"/>
      <c r="Q198" s="116"/>
      <c r="R198" s="37">
        <v>0</v>
      </c>
      <c r="S198" s="40"/>
      <c r="T198" s="40">
        <f t="shared" si="62"/>
        <v>0</v>
      </c>
    </row>
    <row r="199" spans="1:20" s="41" customFormat="1" ht="33" customHeight="1" outlineLevel="3" x14ac:dyDescent="0.2">
      <c r="A199" s="35" t="s">
        <v>574</v>
      </c>
      <c r="B199" s="35"/>
      <c r="C199" s="33" t="s">
        <v>570</v>
      </c>
      <c r="D199" s="36" t="s">
        <v>161</v>
      </c>
      <c r="E199" s="122">
        <f t="shared" si="63"/>
        <v>110.65</v>
      </c>
      <c r="F199" s="38"/>
      <c r="G199" s="37"/>
      <c r="H199" s="37">
        <v>110.65</v>
      </c>
      <c r="I199" s="40"/>
      <c r="J199" s="122">
        <f t="shared" si="64"/>
        <v>0</v>
      </c>
      <c r="K199" s="40"/>
      <c r="L199" s="116"/>
      <c r="M199" s="37">
        <v>0</v>
      </c>
      <c r="N199" s="40"/>
      <c r="O199" s="122">
        <f t="shared" si="65"/>
        <v>0</v>
      </c>
      <c r="P199" s="40"/>
      <c r="Q199" s="116"/>
      <c r="R199" s="37">
        <v>0</v>
      </c>
      <c r="S199" s="40"/>
      <c r="T199" s="40">
        <f t="shared" si="62"/>
        <v>0</v>
      </c>
    </row>
    <row r="200" spans="1:20" s="56" customFormat="1" ht="48" customHeight="1" outlineLevel="1" x14ac:dyDescent="0.2">
      <c r="A200" s="124" t="s">
        <v>576</v>
      </c>
      <c r="B200" s="161" t="s">
        <v>577</v>
      </c>
      <c r="C200" s="162"/>
      <c r="D200" s="67"/>
      <c r="E200" s="54">
        <f t="shared" si="63"/>
        <v>345.34000000000003</v>
      </c>
      <c r="F200" s="114"/>
      <c r="G200" s="51"/>
      <c r="H200" s="51">
        <f>H201</f>
        <v>345.34000000000003</v>
      </c>
      <c r="I200" s="125"/>
      <c r="J200" s="54">
        <f t="shared" si="64"/>
        <v>240.13</v>
      </c>
      <c r="K200" s="125"/>
      <c r="L200" s="126"/>
      <c r="M200" s="51">
        <f>M201</f>
        <v>240.13</v>
      </c>
      <c r="N200" s="125"/>
      <c r="O200" s="54">
        <f t="shared" si="65"/>
        <v>240.13</v>
      </c>
      <c r="P200" s="125"/>
      <c r="Q200" s="126"/>
      <c r="R200" s="51">
        <f>R201</f>
        <v>240.13</v>
      </c>
      <c r="S200" s="55"/>
      <c r="T200" s="55">
        <f t="shared" si="62"/>
        <v>69.534371923321942</v>
      </c>
    </row>
    <row r="201" spans="1:20" ht="41.25" customHeight="1" outlineLevel="2" x14ac:dyDescent="0.2">
      <c r="A201" s="117" t="s">
        <v>579</v>
      </c>
      <c r="B201" s="159" t="s">
        <v>578</v>
      </c>
      <c r="C201" s="160"/>
      <c r="D201" s="59"/>
      <c r="E201" s="54">
        <f t="shared" si="63"/>
        <v>345.34000000000003</v>
      </c>
      <c r="F201" s="80"/>
      <c r="G201" s="65"/>
      <c r="H201" s="60">
        <f>SUM(H202:H205)</f>
        <v>345.34000000000003</v>
      </c>
      <c r="I201" s="63"/>
      <c r="J201" s="123">
        <f t="shared" si="64"/>
        <v>240.13</v>
      </c>
      <c r="K201" s="63"/>
      <c r="L201" s="103"/>
      <c r="M201" s="60">
        <f>SUM(M202:M205)</f>
        <v>240.13</v>
      </c>
      <c r="N201" s="63"/>
      <c r="O201" s="123">
        <f t="shared" si="65"/>
        <v>240.13</v>
      </c>
      <c r="P201" s="63"/>
      <c r="Q201" s="103"/>
      <c r="R201" s="60">
        <f>SUM(R202:R205)</f>
        <v>240.13</v>
      </c>
      <c r="S201" s="63"/>
      <c r="T201" s="63">
        <f t="shared" si="62"/>
        <v>69.534371923321942</v>
      </c>
    </row>
    <row r="202" spans="1:20" s="41" customFormat="1" ht="45" customHeight="1" outlineLevel="3" x14ac:dyDescent="0.2">
      <c r="A202" s="35" t="s">
        <v>584</v>
      </c>
      <c r="B202" s="35"/>
      <c r="C202" s="33" t="s">
        <v>580</v>
      </c>
      <c r="D202" s="36"/>
      <c r="E202" s="54">
        <f t="shared" si="63"/>
        <v>50</v>
      </c>
      <c r="F202" s="38"/>
      <c r="G202" s="37"/>
      <c r="H202" s="37">
        <v>50</v>
      </c>
      <c r="I202" s="40"/>
      <c r="J202" s="122">
        <f t="shared" si="64"/>
        <v>50</v>
      </c>
      <c r="K202" s="40"/>
      <c r="L202" s="116"/>
      <c r="M202" s="37">
        <v>50</v>
      </c>
      <c r="N202" s="40"/>
      <c r="O202" s="122">
        <f t="shared" si="65"/>
        <v>50</v>
      </c>
      <c r="P202" s="40"/>
      <c r="Q202" s="116"/>
      <c r="R202" s="37">
        <v>50</v>
      </c>
      <c r="S202" s="40"/>
      <c r="T202" s="40">
        <f t="shared" si="62"/>
        <v>100</v>
      </c>
    </row>
    <row r="203" spans="1:20" s="41" customFormat="1" ht="41.25" customHeight="1" outlineLevel="3" x14ac:dyDescent="0.2">
      <c r="A203" s="35" t="s">
        <v>585</v>
      </c>
      <c r="B203" s="35"/>
      <c r="C203" s="33" t="s">
        <v>581</v>
      </c>
      <c r="D203" s="36"/>
      <c r="E203" s="54">
        <f t="shared" si="63"/>
        <v>50</v>
      </c>
      <c r="F203" s="38"/>
      <c r="G203" s="37"/>
      <c r="H203" s="37">
        <v>50</v>
      </c>
      <c r="I203" s="40"/>
      <c r="J203" s="122">
        <f t="shared" si="64"/>
        <v>50</v>
      </c>
      <c r="K203" s="40"/>
      <c r="L203" s="116"/>
      <c r="M203" s="37">
        <v>50</v>
      </c>
      <c r="N203" s="40"/>
      <c r="O203" s="122">
        <f t="shared" si="65"/>
        <v>50</v>
      </c>
      <c r="P203" s="40"/>
      <c r="Q203" s="116"/>
      <c r="R203" s="37">
        <v>50</v>
      </c>
      <c r="S203" s="40"/>
      <c r="T203" s="40">
        <f t="shared" si="62"/>
        <v>100</v>
      </c>
    </row>
    <row r="204" spans="1:20" s="41" customFormat="1" ht="33" customHeight="1" outlineLevel="3" x14ac:dyDescent="0.2">
      <c r="A204" s="35" t="s">
        <v>586</v>
      </c>
      <c r="B204" s="35"/>
      <c r="C204" s="33" t="s">
        <v>582</v>
      </c>
      <c r="D204" s="36"/>
      <c r="E204" s="54">
        <f t="shared" si="63"/>
        <v>100</v>
      </c>
      <c r="F204" s="38"/>
      <c r="G204" s="37"/>
      <c r="H204" s="37">
        <v>100</v>
      </c>
      <c r="I204" s="40"/>
      <c r="J204" s="122">
        <f t="shared" si="64"/>
        <v>100</v>
      </c>
      <c r="K204" s="40"/>
      <c r="L204" s="116"/>
      <c r="M204" s="37">
        <v>100</v>
      </c>
      <c r="N204" s="40"/>
      <c r="O204" s="122">
        <f t="shared" si="65"/>
        <v>100</v>
      </c>
      <c r="P204" s="40"/>
      <c r="Q204" s="116"/>
      <c r="R204" s="37">
        <v>100</v>
      </c>
      <c r="S204" s="40"/>
      <c r="T204" s="40">
        <f t="shared" si="62"/>
        <v>100</v>
      </c>
    </row>
    <row r="205" spans="1:20" s="41" customFormat="1" ht="103.5" customHeight="1" outlineLevel="3" x14ac:dyDescent="0.2">
      <c r="A205" s="35" t="s">
        <v>587</v>
      </c>
      <c r="B205" s="35"/>
      <c r="C205" s="33" t="s">
        <v>583</v>
      </c>
      <c r="D205" s="36"/>
      <c r="E205" s="54">
        <f t="shared" si="63"/>
        <v>145.34</v>
      </c>
      <c r="F205" s="38"/>
      <c r="G205" s="37"/>
      <c r="H205" s="37">
        <v>145.34</v>
      </c>
      <c r="I205" s="40"/>
      <c r="J205" s="122">
        <f t="shared" si="64"/>
        <v>40.130000000000003</v>
      </c>
      <c r="K205" s="40"/>
      <c r="L205" s="116"/>
      <c r="M205" s="37">
        <v>40.130000000000003</v>
      </c>
      <c r="N205" s="40"/>
      <c r="O205" s="122">
        <f t="shared" si="65"/>
        <v>40.130000000000003</v>
      </c>
      <c r="P205" s="40"/>
      <c r="Q205" s="116"/>
      <c r="R205" s="37">
        <v>40.130000000000003</v>
      </c>
      <c r="S205" s="40"/>
      <c r="T205" s="40">
        <f t="shared" si="62"/>
        <v>27.611118756020371</v>
      </c>
    </row>
    <row r="206" spans="1:20" s="56" customFormat="1" ht="48" customHeight="1" outlineLevel="1" x14ac:dyDescent="0.2">
      <c r="A206" s="124" t="s">
        <v>588</v>
      </c>
      <c r="B206" s="161" t="s">
        <v>589</v>
      </c>
      <c r="C206" s="162"/>
      <c r="D206" s="67"/>
      <c r="E206" s="54">
        <f>G206+H206+I206</f>
        <v>88.39</v>
      </c>
      <c r="F206" s="77"/>
      <c r="G206" s="68"/>
      <c r="H206" s="51">
        <f>H207</f>
        <v>88.39</v>
      </c>
      <c r="I206" s="55"/>
      <c r="J206" s="54">
        <f t="shared" si="64"/>
        <v>28.8</v>
      </c>
      <c r="K206" s="55"/>
      <c r="L206" s="127"/>
      <c r="M206" s="51">
        <f>M207</f>
        <v>28.8</v>
      </c>
      <c r="N206" s="55"/>
      <c r="O206" s="54">
        <f t="shared" si="65"/>
        <v>28.8</v>
      </c>
      <c r="P206" s="55"/>
      <c r="Q206" s="127"/>
      <c r="R206" s="51">
        <f>R207</f>
        <v>28.8</v>
      </c>
      <c r="S206" s="55"/>
      <c r="T206" s="55">
        <f t="shared" si="62"/>
        <v>32.582871365539091</v>
      </c>
    </row>
    <row r="207" spans="1:20" ht="30.75" customHeight="1" outlineLevel="2" x14ac:dyDescent="0.2">
      <c r="A207" s="117" t="s">
        <v>142</v>
      </c>
      <c r="B207" s="159" t="s">
        <v>590</v>
      </c>
      <c r="C207" s="160"/>
      <c r="D207" s="59"/>
      <c r="E207" s="123">
        <f t="shared" si="63"/>
        <v>88.39</v>
      </c>
      <c r="F207" s="80"/>
      <c r="G207" s="65"/>
      <c r="H207" s="60">
        <f>SUM(H208:H213)</f>
        <v>88.39</v>
      </c>
      <c r="I207" s="63"/>
      <c r="J207" s="123">
        <f>L207+M207+N207</f>
        <v>28.8</v>
      </c>
      <c r="K207" s="63"/>
      <c r="L207" s="103"/>
      <c r="M207" s="60">
        <f>SUM(M208:M213)</f>
        <v>28.8</v>
      </c>
      <c r="N207" s="63"/>
      <c r="O207" s="123">
        <f t="shared" si="65"/>
        <v>28.8</v>
      </c>
      <c r="P207" s="63"/>
      <c r="Q207" s="103"/>
      <c r="R207" s="60">
        <f>SUM(R208:R213)</f>
        <v>28.8</v>
      </c>
      <c r="S207" s="63"/>
      <c r="T207" s="63">
        <f t="shared" si="62"/>
        <v>32.582871365539091</v>
      </c>
    </row>
    <row r="208" spans="1:20" s="41" customFormat="1" ht="36.75" customHeight="1" outlineLevel="3" x14ac:dyDescent="0.2">
      <c r="A208" s="35" t="s">
        <v>597</v>
      </c>
      <c r="B208" s="35"/>
      <c r="C208" s="33" t="s">
        <v>591</v>
      </c>
      <c r="D208" s="36"/>
      <c r="E208" s="122">
        <f>G208+H208+I208</f>
        <v>13.8</v>
      </c>
      <c r="F208" s="38"/>
      <c r="G208" s="37"/>
      <c r="H208" s="37">
        <v>13.8</v>
      </c>
      <c r="I208" s="40"/>
      <c r="J208" s="122">
        <f t="shared" si="64"/>
        <v>13.8</v>
      </c>
      <c r="K208" s="40"/>
      <c r="L208" s="116"/>
      <c r="M208" s="37">
        <v>13.8</v>
      </c>
      <c r="N208" s="40"/>
      <c r="O208" s="122">
        <f t="shared" si="65"/>
        <v>13.8</v>
      </c>
      <c r="P208" s="40"/>
      <c r="Q208" s="116"/>
      <c r="R208" s="37">
        <v>13.8</v>
      </c>
      <c r="S208" s="40"/>
      <c r="T208" s="40">
        <f t="shared" si="62"/>
        <v>100</v>
      </c>
    </row>
    <row r="209" spans="1:22" s="41" customFormat="1" ht="30.75" customHeight="1" outlineLevel="3" x14ac:dyDescent="0.2">
      <c r="A209" s="35" t="s">
        <v>598</v>
      </c>
      <c r="B209" s="35"/>
      <c r="C209" s="33" t="s">
        <v>592</v>
      </c>
      <c r="D209" s="36"/>
      <c r="E209" s="122">
        <f t="shared" si="63"/>
        <v>15</v>
      </c>
      <c r="F209" s="38"/>
      <c r="G209" s="37"/>
      <c r="H209" s="37">
        <v>15</v>
      </c>
      <c r="I209" s="40"/>
      <c r="J209" s="122">
        <f t="shared" si="64"/>
        <v>15</v>
      </c>
      <c r="K209" s="40"/>
      <c r="L209" s="116"/>
      <c r="M209" s="37">
        <v>15</v>
      </c>
      <c r="N209" s="40"/>
      <c r="O209" s="122">
        <f t="shared" si="65"/>
        <v>15</v>
      </c>
      <c r="P209" s="40"/>
      <c r="Q209" s="116"/>
      <c r="R209" s="37">
        <v>15</v>
      </c>
      <c r="S209" s="40"/>
      <c r="T209" s="40">
        <f t="shared" si="62"/>
        <v>100</v>
      </c>
    </row>
    <row r="210" spans="1:22" s="41" customFormat="1" ht="30.75" customHeight="1" outlineLevel="3" x14ac:dyDescent="0.2">
      <c r="A210" s="35" t="s">
        <v>599</v>
      </c>
      <c r="B210" s="35"/>
      <c r="C210" s="33" t="s">
        <v>593</v>
      </c>
      <c r="D210" s="36"/>
      <c r="E210" s="122">
        <f t="shared" si="63"/>
        <v>7</v>
      </c>
      <c r="F210" s="38"/>
      <c r="G210" s="37"/>
      <c r="H210" s="37">
        <v>7</v>
      </c>
      <c r="I210" s="40"/>
      <c r="J210" s="122">
        <f t="shared" si="64"/>
        <v>0</v>
      </c>
      <c r="K210" s="40"/>
      <c r="L210" s="116"/>
      <c r="M210" s="37">
        <v>0</v>
      </c>
      <c r="N210" s="40"/>
      <c r="O210" s="122">
        <f t="shared" si="65"/>
        <v>0</v>
      </c>
      <c r="P210" s="40"/>
      <c r="Q210" s="116"/>
      <c r="R210" s="37">
        <v>0</v>
      </c>
      <c r="S210" s="40"/>
      <c r="T210" s="40">
        <f t="shared" si="62"/>
        <v>0</v>
      </c>
    </row>
    <row r="211" spans="1:22" s="41" customFormat="1" ht="30.75" customHeight="1" outlineLevel="3" x14ac:dyDescent="0.2">
      <c r="A211" s="35" t="s">
        <v>600</v>
      </c>
      <c r="B211" s="35"/>
      <c r="C211" s="33" t="s">
        <v>594</v>
      </c>
      <c r="D211" s="36"/>
      <c r="E211" s="122">
        <f t="shared" si="63"/>
        <v>3.28</v>
      </c>
      <c r="F211" s="38"/>
      <c r="G211" s="37"/>
      <c r="H211" s="37">
        <v>3.28</v>
      </c>
      <c r="I211" s="40"/>
      <c r="J211" s="122">
        <f t="shared" si="64"/>
        <v>0</v>
      </c>
      <c r="K211" s="40"/>
      <c r="L211" s="116"/>
      <c r="M211" s="37">
        <v>0</v>
      </c>
      <c r="N211" s="40"/>
      <c r="O211" s="122">
        <f t="shared" si="65"/>
        <v>0</v>
      </c>
      <c r="P211" s="40"/>
      <c r="Q211" s="116"/>
      <c r="R211" s="37">
        <v>0</v>
      </c>
      <c r="S211" s="40"/>
      <c r="T211" s="40">
        <f t="shared" si="62"/>
        <v>0</v>
      </c>
    </row>
    <row r="212" spans="1:22" s="41" customFormat="1" ht="30.75" customHeight="1" outlineLevel="3" x14ac:dyDescent="0.2">
      <c r="A212" s="35" t="s">
        <v>601</v>
      </c>
      <c r="B212" s="35"/>
      <c r="C212" s="33" t="s">
        <v>595</v>
      </c>
      <c r="D212" s="36"/>
      <c r="E212" s="122">
        <f t="shared" si="63"/>
        <v>15</v>
      </c>
      <c r="F212" s="38"/>
      <c r="G212" s="37"/>
      <c r="H212" s="37">
        <v>15</v>
      </c>
      <c r="I212" s="40"/>
      <c r="J212" s="122">
        <f t="shared" si="64"/>
        <v>0</v>
      </c>
      <c r="K212" s="40"/>
      <c r="L212" s="116"/>
      <c r="M212" s="37">
        <v>0</v>
      </c>
      <c r="N212" s="40"/>
      <c r="O212" s="122">
        <f t="shared" si="65"/>
        <v>0</v>
      </c>
      <c r="P212" s="40"/>
      <c r="Q212" s="116"/>
      <c r="R212" s="37">
        <v>0</v>
      </c>
      <c r="S212" s="40"/>
      <c r="T212" s="40">
        <f t="shared" si="62"/>
        <v>0</v>
      </c>
    </row>
    <row r="213" spans="1:22" s="41" customFormat="1" ht="30.75" customHeight="1" outlineLevel="3" x14ac:dyDescent="0.2">
      <c r="A213" s="35" t="s">
        <v>602</v>
      </c>
      <c r="B213" s="35"/>
      <c r="C213" s="33" t="s">
        <v>596</v>
      </c>
      <c r="D213" s="36"/>
      <c r="E213" s="122">
        <f t="shared" si="63"/>
        <v>34.31</v>
      </c>
      <c r="F213" s="38"/>
      <c r="G213" s="37"/>
      <c r="H213" s="37">
        <v>34.31</v>
      </c>
      <c r="I213" s="40"/>
      <c r="J213" s="122">
        <f t="shared" si="64"/>
        <v>0</v>
      </c>
      <c r="K213" s="40"/>
      <c r="L213" s="116"/>
      <c r="M213" s="37">
        <v>0</v>
      </c>
      <c r="N213" s="40"/>
      <c r="O213" s="122">
        <f t="shared" si="65"/>
        <v>0</v>
      </c>
      <c r="P213" s="40"/>
      <c r="Q213" s="116"/>
      <c r="R213" s="37">
        <v>0</v>
      </c>
      <c r="S213" s="40"/>
      <c r="T213" s="40">
        <f t="shared" si="62"/>
        <v>0</v>
      </c>
    </row>
    <row r="214" spans="1:22" s="56" customFormat="1" ht="52.5" customHeight="1" outlineLevel="1" x14ac:dyDescent="0.2">
      <c r="A214" s="124" t="s">
        <v>603</v>
      </c>
      <c r="B214" s="161" t="s">
        <v>604</v>
      </c>
      <c r="C214" s="162"/>
      <c r="D214" s="67"/>
      <c r="E214" s="54">
        <f t="shared" si="63"/>
        <v>12333.86</v>
      </c>
      <c r="F214" s="77"/>
      <c r="G214" s="51">
        <f>SUM(G215:G218)</f>
        <v>3190</v>
      </c>
      <c r="H214" s="51">
        <f>SUM(H215:H218)</f>
        <v>9126.19</v>
      </c>
      <c r="I214" s="125">
        <f>I216</f>
        <v>17.670000000000002</v>
      </c>
      <c r="J214" s="54">
        <f t="shared" si="64"/>
        <v>2321.2600000000002</v>
      </c>
      <c r="K214" s="55"/>
      <c r="L214" s="51">
        <f>SUM(L215:L218)</f>
        <v>0</v>
      </c>
      <c r="M214" s="51">
        <f>SUM(M215:M218)</f>
        <v>2321.2600000000002</v>
      </c>
      <c r="N214" s="55"/>
      <c r="O214" s="54">
        <f t="shared" si="65"/>
        <v>2321.2600000000002</v>
      </c>
      <c r="P214" s="55"/>
      <c r="Q214" s="51">
        <f>SUM(Q215:Q218)</f>
        <v>0</v>
      </c>
      <c r="R214" s="51">
        <f>SUM(R215:R218)</f>
        <v>2321.2600000000002</v>
      </c>
      <c r="S214" s="55"/>
      <c r="T214" s="55">
        <f t="shared" si="62"/>
        <v>18.820223352624403</v>
      </c>
    </row>
    <row r="215" spans="1:22" ht="30.75" customHeight="1" outlineLevel="2" x14ac:dyDescent="0.2">
      <c r="A215" s="117" t="s">
        <v>143</v>
      </c>
      <c r="B215" s="200" t="s">
        <v>605</v>
      </c>
      <c r="C215" s="201"/>
      <c r="D215" s="59"/>
      <c r="E215" s="123">
        <f t="shared" si="63"/>
        <v>4257.21</v>
      </c>
      <c r="F215" s="80"/>
      <c r="G215" s="65"/>
      <c r="H215" s="65">
        <v>4257.21</v>
      </c>
      <c r="I215" s="63"/>
      <c r="J215" s="123">
        <f t="shared" si="64"/>
        <v>2130</v>
      </c>
      <c r="K215" s="63"/>
      <c r="L215" s="103"/>
      <c r="M215" s="65">
        <v>2130</v>
      </c>
      <c r="N215" s="63"/>
      <c r="O215" s="123">
        <f t="shared" si="65"/>
        <v>2130</v>
      </c>
      <c r="P215" s="63"/>
      <c r="Q215" s="103"/>
      <c r="R215" s="65">
        <v>2130</v>
      </c>
      <c r="S215" s="63"/>
      <c r="T215" s="63">
        <f t="shared" si="62"/>
        <v>50.032767939566057</v>
      </c>
    </row>
    <row r="216" spans="1:22" s="41" customFormat="1" ht="30.75" customHeight="1" outlineLevel="2" x14ac:dyDescent="0.2">
      <c r="A216" s="117" t="s">
        <v>609</v>
      </c>
      <c r="B216" s="159" t="s">
        <v>606</v>
      </c>
      <c r="C216" s="160"/>
      <c r="D216" s="36"/>
      <c r="E216" s="123">
        <f t="shared" si="63"/>
        <v>7716.77</v>
      </c>
      <c r="F216" s="38"/>
      <c r="G216" s="37">
        <v>3190</v>
      </c>
      <c r="H216" s="37">
        <v>4509.1000000000004</v>
      </c>
      <c r="I216" s="40">
        <v>17.670000000000002</v>
      </c>
      <c r="J216" s="123">
        <f t="shared" si="64"/>
        <v>0</v>
      </c>
      <c r="K216" s="40"/>
      <c r="L216" s="116">
        <v>0</v>
      </c>
      <c r="M216" s="37">
        <v>0</v>
      </c>
      <c r="N216" s="40">
        <v>0</v>
      </c>
      <c r="O216" s="123">
        <f t="shared" si="65"/>
        <v>0</v>
      </c>
      <c r="P216" s="40"/>
      <c r="Q216" s="116">
        <v>0</v>
      </c>
      <c r="R216" s="37">
        <v>0</v>
      </c>
      <c r="S216" s="40">
        <v>0</v>
      </c>
      <c r="T216" s="63">
        <f t="shared" si="62"/>
        <v>0</v>
      </c>
    </row>
    <row r="217" spans="1:22" s="41" customFormat="1" ht="43.5" customHeight="1" outlineLevel="2" x14ac:dyDescent="0.2">
      <c r="A217" s="117" t="s">
        <v>610</v>
      </c>
      <c r="B217" s="159" t="s">
        <v>607</v>
      </c>
      <c r="C217" s="160"/>
      <c r="D217" s="36"/>
      <c r="E217" s="123">
        <f t="shared" si="63"/>
        <v>251.4</v>
      </c>
      <c r="F217" s="38"/>
      <c r="G217" s="37"/>
      <c r="H217" s="37">
        <v>251.4</v>
      </c>
      <c r="I217" s="40"/>
      <c r="J217" s="123">
        <f t="shared" si="64"/>
        <v>82.78</v>
      </c>
      <c r="K217" s="40"/>
      <c r="L217" s="116"/>
      <c r="M217" s="37">
        <v>82.78</v>
      </c>
      <c r="N217" s="40"/>
      <c r="O217" s="123">
        <f t="shared" si="65"/>
        <v>82.78</v>
      </c>
      <c r="P217" s="40"/>
      <c r="Q217" s="116"/>
      <c r="R217" s="37">
        <v>82.78</v>
      </c>
      <c r="S217" s="40"/>
      <c r="T217" s="63">
        <f t="shared" si="62"/>
        <v>32.927605409705649</v>
      </c>
    </row>
    <row r="218" spans="1:22" s="41" customFormat="1" ht="30.75" customHeight="1" outlineLevel="2" x14ac:dyDescent="0.2">
      <c r="A218" s="117" t="s">
        <v>611</v>
      </c>
      <c r="B218" s="159" t="s">
        <v>608</v>
      </c>
      <c r="C218" s="160"/>
      <c r="D218" s="36"/>
      <c r="E218" s="123">
        <f t="shared" si="63"/>
        <v>108.48</v>
      </c>
      <c r="F218" s="38"/>
      <c r="G218" s="37"/>
      <c r="H218" s="37">
        <v>108.48</v>
      </c>
      <c r="I218" s="40"/>
      <c r="J218" s="123">
        <f t="shared" si="64"/>
        <v>108.48</v>
      </c>
      <c r="K218" s="40"/>
      <c r="L218" s="116"/>
      <c r="M218" s="37">
        <v>108.48</v>
      </c>
      <c r="N218" s="40"/>
      <c r="O218" s="123">
        <f t="shared" si="65"/>
        <v>108.48</v>
      </c>
      <c r="P218" s="40"/>
      <c r="Q218" s="116"/>
      <c r="R218" s="37">
        <v>108.48</v>
      </c>
      <c r="S218" s="40"/>
      <c r="T218" s="63">
        <f t="shared" si="62"/>
        <v>100</v>
      </c>
    </row>
    <row r="219" spans="1:22" ht="73.5" customHeight="1" x14ac:dyDescent="0.2">
      <c r="A219" s="108">
        <v>8</v>
      </c>
      <c r="B219" s="165" t="s">
        <v>612</v>
      </c>
      <c r="C219" s="166"/>
      <c r="D219" s="100"/>
      <c r="E219" s="46">
        <f>SUM(F219:I219)</f>
        <v>76040.479999999996</v>
      </c>
      <c r="F219" s="82"/>
      <c r="G219" s="47"/>
      <c r="H219" s="46">
        <f>H220+H233+H237+H240</f>
        <v>76040.479999999996</v>
      </c>
      <c r="I219" s="48"/>
      <c r="J219" s="46">
        <f>SUM(K219:N219)</f>
        <v>22979.649999999998</v>
      </c>
      <c r="K219" s="48"/>
      <c r="L219" s="47"/>
      <c r="M219" s="46">
        <f>M220+M233+M237+M240</f>
        <v>22979.649999999998</v>
      </c>
      <c r="N219" s="48"/>
      <c r="O219" s="46">
        <f>SUM(P219:S219)</f>
        <v>22979.649999999998</v>
      </c>
      <c r="P219" s="48"/>
      <c r="Q219" s="47"/>
      <c r="R219" s="46">
        <f>R220+R233+R237+R240</f>
        <v>22979.649999999998</v>
      </c>
      <c r="S219" s="48"/>
      <c r="T219" s="48">
        <f>O219/E219*100</f>
        <v>30.220285300671428</v>
      </c>
      <c r="V219" s="71"/>
    </row>
    <row r="220" spans="1:22" ht="30.75" customHeight="1" outlineLevel="1" x14ac:dyDescent="0.2">
      <c r="A220" s="128" t="s">
        <v>22</v>
      </c>
      <c r="B220" s="202" t="s">
        <v>145</v>
      </c>
      <c r="C220" s="203"/>
      <c r="D220" s="79"/>
      <c r="E220" s="60">
        <f>SUM(F220:I220)</f>
        <v>48305.599999999999</v>
      </c>
      <c r="F220" s="65"/>
      <c r="G220" s="63"/>
      <c r="H220" s="60">
        <f>H221+H222+H223+H226+H227+H228+H231+H232</f>
        <v>48305.599999999999</v>
      </c>
      <c r="I220" s="63"/>
      <c r="J220" s="60">
        <f>SUM(K220:N220)</f>
        <v>21814</v>
      </c>
      <c r="K220" s="63"/>
      <c r="L220" s="80"/>
      <c r="M220" s="60">
        <f>M221+M222+M223+M226+M227+M228+M231+M232</f>
        <v>21814</v>
      </c>
      <c r="N220" s="63"/>
      <c r="O220" s="60">
        <f>SUM(P220:S220)</f>
        <v>21814</v>
      </c>
      <c r="P220" s="63"/>
      <c r="Q220" s="63"/>
      <c r="R220" s="60">
        <f>R221+R222+R223+R226+R227+R228+R231+R232</f>
        <v>21814</v>
      </c>
      <c r="S220" s="63"/>
      <c r="T220" s="63">
        <f t="shared" ref="T220:T244" si="66">O220/E220*100</f>
        <v>45.158325328740354</v>
      </c>
    </row>
    <row r="221" spans="1:22" s="41" customFormat="1" ht="63" customHeight="1" outlineLevel="2" x14ac:dyDescent="0.2">
      <c r="A221" s="35" t="s">
        <v>144</v>
      </c>
      <c r="B221" s="35"/>
      <c r="C221" s="33" t="s">
        <v>146</v>
      </c>
      <c r="D221" s="36" t="s">
        <v>152</v>
      </c>
      <c r="E221" s="42">
        <f>SUM(F221:I221)</f>
        <v>24598.33</v>
      </c>
      <c r="F221" s="37"/>
      <c r="G221" s="40"/>
      <c r="H221" s="37">
        <v>24598.33</v>
      </c>
      <c r="I221" s="40"/>
      <c r="J221" s="42">
        <f>SUM(K221:N221)</f>
        <v>10114.68</v>
      </c>
      <c r="K221" s="40"/>
      <c r="L221" s="40"/>
      <c r="M221" s="37">
        <v>10114.68</v>
      </c>
      <c r="N221" s="40"/>
      <c r="O221" s="42">
        <f>SUM(P221:S221)</f>
        <v>10114.68</v>
      </c>
      <c r="P221" s="40"/>
      <c r="Q221" s="40"/>
      <c r="R221" s="37">
        <v>10114.68</v>
      </c>
      <c r="S221" s="40"/>
      <c r="T221" s="40">
        <f t="shared" si="66"/>
        <v>41.119376803222011</v>
      </c>
    </row>
    <row r="222" spans="1:22" s="41" customFormat="1" ht="25.5" outlineLevel="2" x14ac:dyDescent="0.2">
      <c r="A222" s="35" t="s">
        <v>615</v>
      </c>
      <c r="B222" s="35"/>
      <c r="C222" s="33" t="s">
        <v>613</v>
      </c>
      <c r="D222" s="36" t="s">
        <v>272</v>
      </c>
      <c r="E222" s="42">
        <f>SUM(F222:I222)</f>
        <v>17244.86</v>
      </c>
      <c r="F222" s="37"/>
      <c r="G222" s="40"/>
      <c r="H222" s="37">
        <v>17244.86</v>
      </c>
      <c r="I222" s="40"/>
      <c r="J222" s="42">
        <f>SUM(K222:N222)</f>
        <v>8622.43</v>
      </c>
      <c r="K222" s="40"/>
      <c r="L222" s="40"/>
      <c r="M222" s="37">
        <v>8622.43</v>
      </c>
      <c r="N222" s="40"/>
      <c r="O222" s="42">
        <f>SUM(P222:S222)</f>
        <v>8622.43</v>
      </c>
      <c r="P222" s="40"/>
      <c r="Q222" s="40"/>
      <c r="R222" s="37">
        <v>8622.43</v>
      </c>
      <c r="S222" s="40"/>
      <c r="T222" s="40">
        <f t="shared" si="66"/>
        <v>50</v>
      </c>
    </row>
    <row r="223" spans="1:22" s="41" customFormat="1" ht="102" outlineLevel="2" x14ac:dyDescent="0.2">
      <c r="A223" s="35" t="s">
        <v>616</v>
      </c>
      <c r="B223" s="35"/>
      <c r="C223" s="33" t="s">
        <v>614</v>
      </c>
      <c r="D223" s="36" t="s">
        <v>626</v>
      </c>
      <c r="E223" s="42">
        <f>H223</f>
        <v>4383.79</v>
      </c>
      <c r="F223" s="37"/>
      <c r="G223" s="40"/>
      <c r="H223" s="42">
        <f>SUM(H224:H225)</f>
        <v>4383.79</v>
      </c>
      <c r="I223" s="40"/>
      <c r="J223" s="42">
        <f>SUM(K223:N223)</f>
        <v>2051.65</v>
      </c>
      <c r="K223" s="40"/>
      <c r="L223" s="40"/>
      <c r="M223" s="42">
        <f>SUM(M224:M225)</f>
        <v>2051.65</v>
      </c>
      <c r="N223" s="40"/>
      <c r="O223" s="42">
        <f>SUM(P223:S223)</f>
        <v>2051.65</v>
      </c>
      <c r="P223" s="40"/>
      <c r="Q223" s="40"/>
      <c r="R223" s="42">
        <f>SUM(R224:R225)</f>
        <v>2051.65</v>
      </c>
      <c r="S223" s="40"/>
      <c r="T223" s="40">
        <f t="shared" si="66"/>
        <v>46.800827594387506</v>
      </c>
    </row>
    <row r="224" spans="1:22" s="41" customFormat="1" ht="102" outlineLevel="3" x14ac:dyDescent="0.2">
      <c r="A224" s="35" t="s">
        <v>617</v>
      </c>
      <c r="B224" s="35"/>
      <c r="C224" s="33" t="s">
        <v>614</v>
      </c>
      <c r="D224" s="36" t="s">
        <v>152</v>
      </c>
      <c r="E224" s="42">
        <f t="shared" ref="E224:E228" si="67">SUM(F224:I224)</f>
        <v>3971.04</v>
      </c>
      <c r="F224" s="37"/>
      <c r="G224" s="40"/>
      <c r="H224" s="37">
        <v>3971.04</v>
      </c>
      <c r="I224" s="40"/>
      <c r="J224" s="42">
        <f t="shared" ref="J224:J230" si="68">SUM(K224:N224)</f>
        <v>1638.9</v>
      </c>
      <c r="K224" s="40"/>
      <c r="L224" s="40"/>
      <c r="M224" s="37">
        <v>1638.9</v>
      </c>
      <c r="N224" s="40"/>
      <c r="O224" s="42">
        <f t="shared" ref="O224:O230" si="69">SUM(P224:S224)</f>
        <v>1638.9</v>
      </c>
      <c r="P224" s="40"/>
      <c r="Q224" s="40"/>
      <c r="R224" s="37">
        <v>1638.9</v>
      </c>
      <c r="S224" s="40"/>
      <c r="T224" s="40">
        <f t="shared" si="66"/>
        <v>41.271304242717278</v>
      </c>
    </row>
    <row r="225" spans="1:20" s="41" customFormat="1" ht="102" outlineLevel="3" x14ac:dyDescent="0.2">
      <c r="A225" s="35" t="s">
        <v>618</v>
      </c>
      <c r="B225" s="35"/>
      <c r="C225" s="33" t="s">
        <v>614</v>
      </c>
      <c r="D225" s="36" t="s">
        <v>272</v>
      </c>
      <c r="E225" s="42">
        <f t="shared" si="67"/>
        <v>412.75</v>
      </c>
      <c r="F225" s="37"/>
      <c r="G225" s="40"/>
      <c r="H225" s="37">
        <v>412.75</v>
      </c>
      <c r="I225" s="40"/>
      <c r="J225" s="42">
        <f t="shared" si="68"/>
        <v>412.75</v>
      </c>
      <c r="K225" s="40"/>
      <c r="L225" s="40"/>
      <c r="M225" s="37">
        <v>412.75</v>
      </c>
      <c r="N225" s="40"/>
      <c r="O225" s="42">
        <f t="shared" si="69"/>
        <v>412.75</v>
      </c>
      <c r="P225" s="40"/>
      <c r="Q225" s="40"/>
      <c r="R225" s="37">
        <v>412.75</v>
      </c>
      <c r="S225" s="40"/>
      <c r="T225" s="40">
        <f t="shared" si="66"/>
        <v>100</v>
      </c>
    </row>
    <row r="226" spans="1:20" s="41" customFormat="1" ht="51" outlineLevel="2" x14ac:dyDescent="0.2">
      <c r="A226" s="35" t="s">
        <v>619</v>
      </c>
      <c r="B226" s="35"/>
      <c r="C226" s="33" t="s">
        <v>147</v>
      </c>
      <c r="D226" s="36" t="s">
        <v>152</v>
      </c>
      <c r="E226" s="42">
        <f t="shared" si="67"/>
        <v>581.02</v>
      </c>
      <c r="F226" s="37"/>
      <c r="G226" s="40"/>
      <c r="H226" s="37">
        <v>581.02</v>
      </c>
      <c r="I226" s="40"/>
      <c r="J226" s="42">
        <f>SUM(K226:N226)</f>
        <v>353.28</v>
      </c>
      <c r="K226" s="40"/>
      <c r="L226" s="40"/>
      <c r="M226" s="37">
        <v>353.28</v>
      </c>
      <c r="N226" s="40"/>
      <c r="O226" s="42">
        <f t="shared" si="69"/>
        <v>353.28</v>
      </c>
      <c r="P226" s="40"/>
      <c r="Q226" s="40"/>
      <c r="R226" s="37">
        <v>353.28</v>
      </c>
      <c r="S226" s="40"/>
      <c r="T226" s="40">
        <f t="shared" si="66"/>
        <v>60.80341468452032</v>
      </c>
    </row>
    <row r="227" spans="1:20" s="41" customFormat="1" ht="20.25" customHeight="1" outlineLevel="2" x14ac:dyDescent="0.2">
      <c r="A227" s="35" t="s">
        <v>620</v>
      </c>
      <c r="B227" s="35"/>
      <c r="C227" s="33" t="s">
        <v>148</v>
      </c>
      <c r="D227" s="36"/>
      <c r="E227" s="42">
        <f t="shared" si="67"/>
        <v>460</v>
      </c>
      <c r="F227" s="37"/>
      <c r="G227" s="40"/>
      <c r="H227" s="37">
        <v>460</v>
      </c>
      <c r="I227" s="40"/>
      <c r="J227" s="42">
        <f t="shared" si="68"/>
        <v>128.68</v>
      </c>
      <c r="K227" s="40"/>
      <c r="L227" s="40"/>
      <c r="M227" s="37">
        <v>128.68</v>
      </c>
      <c r="N227" s="40"/>
      <c r="O227" s="42">
        <f t="shared" si="69"/>
        <v>128.68</v>
      </c>
      <c r="P227" s="40"/>
      <c r="Q227" s="40"/>
      <c r="R227" s="37">
        <v>128.68</v>
      </c>
      <c r="S227" s="40"/>
      <c r="T227" s="40">
        <f t="shared" si="66"/>
        <v>27.973913043478259</v>
      </c>
    </row>
    <row r="228" spans="1:20" s="41" customFormat="1" ht="25.5" outlineLevel="2" x14ac:dyDescent="0.2">
      <c r="A228" s="35" t="s">
        <v>621</v>
      </c>
      <c r="B228" s="35"/>
      <c r="C228" s="33" t="s">
        <v>149</v>
      </c>
      <c r="D228" s="36" t="s">
        <v>152</v>
      </c>
      <c r="E228" s="42">
        <f t="shared" si="67"/>
        <v>67.599999999999994</v>
      </c>
      <c r="F228" s="37"/>
      <c r="G228" s="40"/>
      <c r="H228" s="42">
        <f>H229+H230</f>
        <v>67.599999999999994</v>
      </c>
      <c r="I228" s="40"/>
      <c r="J228" s="42">
        <f t="shared" si="68"/>
        <v>0</v>
      </c>
      <c r="K228" s="40"/>
      <c r="L228" s="40"/>
      <c r="M228" s="42">
        <f>M229+M230</f>
        <v>0</v>
      </c>
      <c r="N228" s="40"/>
      <c r="O228" s="42">
        <f t="shared" si="69"/>
        <v>0</v>
      </c>
      <c r="P228" s="40"/>
      <c r="Q228" s="40"/>
      <c r="R228" s="42">
        <f>R229+R230</f>
        <v>0</v>
      </c>
      <c r="S228" s="40"/>
      <c r="T228" s="40">
        <f t="shared" si="66"/>
        <v>0</v>
      </c>
    </row>
    <row r="229" spans="1:20" s="41" customFormat="1" ht="25.5" outlineLevel="3" x14ac:dyDescent="0.2">
      <c r="A229" s="35" t="s">
        <v>622</v>
      </c>
      <c r="B229" s="35"/>
      <c r="C229" s="33" t="s">
        <v>149</v>
      </c>
      <c r="D229" s="36"/>
      <c r="E229" s="42">
        <f t="shared" ref="E229" si="70">SUM(F229:I229)</f>
        <v>28.4</v>
      </c>
      <c r="F229" s="37"/>
      <c r="G229" s="40"/>
      <c r="H229" s="37">
        <v>28.4</v>
      </c>
      <c r="I229" s="40"/>
      <c r="J229" s="42">
        <f t="shared" ref="J229" si="71">SUM(K229:N229)</f>
        <v>0</v>
      </c>
      <c r="K229" s="40"/>
      <c r="L229" s="40"/>
      <c r="M229" s="37">
        <v>0</v>
      </c>
      <c r="N229" s="40"/>
      <c r="O229" s="42">
        <f t="shared" ref="O229" si="72">SUM(P229:S229)</f>
        <v>0</v>
      </c>
      <c r="P229" s="40"/>
      <c r="Q229" s="40"/>
      <c r="R229" s="37">
        <v>0</v>
      </c>
      <c r="S229" s="40"/>
      <c r="T229" s="40">
        <f t="shared" ref="T229" si="73">O229/E229*100</f>
        <v>0</v>
      </c>
    </row>
    <row r="230" spans="1:20" s="41" customFormat="1" ht="25.5" outlineLevel="3" x14ac:dyDescent="0.2">
      <c r="A230" s="35" t="s">
        <v>623</v>
      </c>
      <c r="B230" s="35"/>
      <c r="C230" s="33" t="s">
        <v>149</v>
      </c>
      <c r="D230" s="36" t="s">
        <v>152</v>
      </c>
      <c r="E230" s="42">
        <f>SUM(F230:I230)</f>
        <v>39.200000000000003</v>
      </c>
      <c r="F230" s="37"/>
      <c r="G230" s="40"/>
      <c r="H230" s="37">
        <v>39.200000000000003</v>
      </c>
      <c r="I230" s="40"/>
      <c r="J230" s="42">
        <f t="shared" si="68"/>
        <v>0</v>
      </c>
      <c r="K230" s="40"/>
      <c r="L230" s="40"/>
      <c r="M230" s="37">
        <v>0</v>
      </c>
      <c r="N230" s="40"/>
      <c r="O230" s="42">
        <f t="shared" si="69"/>
        <v>0</v>
      </c>
      <c r="P230" s="40"/>
      <c r="Q230" s="40"/>
      <c r="R230" s="37">
        <v>0</v>
      </c>
      <c r="S230" s="40"/>
      <c r="T230" s="40">
        <f t="shared" si="66"/>
        <v>0</v>
      </c>
    </row>
    <row r="231" spans="1:20" s="41" customFormat="1" ht="56.25" customHeight="1" outlineLevel="2" x14ac:dyDescent="0.2">
      <c r="A231" s="129" t="s">
        <v>624</v>
      </c>
      <c r="B231" s="107"/>
      <c r="C231" s="33" t="s">
        <v>306</v>
      </c>
      <c r="D231" s="36"/>
      <c r="E231" s="42">
        <f>SUM(F231:I231)</f>
        <v>170</v>
      </c>
      <c r="F231" s="38"/>
      <c r="G231" s="40"/>
      <c r="H231" s="37">
        <v>170</v>
      </c>
      <c r="I231" s="40"/>
      <c r="J231" s="42">
        <f>SUM(K231:N231)</f>
        <v>125</v>
      </c>
      <c r="K231" s="40"/>
      <c r="L231" s="40"/>
      <c r="M231" s="37">
        <v>125</v>
      </c>
      <c r="N231" s="40"/>
      <c r="O231" s="42">
        <f>SUM(P231:S231)</f>
        <v>125</v>
      </c>
      <c r="P231" s="40"/>
      <c r="Q231" s="40"/>
      <c r="R231" s="37">
        <v>125</v>
      </c>
      <c r="S231" s="40"/>
      <c r="T231" s="40">
        <f t="shared" si="66"/>
        <v>73.529411764705884</v>
      </c>
    </row>
    <row r="232" spans="1:20" s="41" customFormat="1" ht="48.75" customHeight="1" outlineLevel="2" x14ac:dyDescent="0.2">
      <c r="A232" s="129" t="s">
        <v>625</v>
      </c>
      <c r="B232" s="35"/>
      <c r="C232" s="33" t="s">
        <v>150</v>
      </c>
      <c r="D232" s="36"/>
      <c r="E232" s="42">
        <f>SUM(F232:I232)</f>
        <v>800</v>
      </c>
      <c r="F232" s="38"/>
      <c r="G232" s="40"/>
      <c r="H232" s="37">
        <v>800</v>
      </c>
      <c r="I232" s="40"/>
      <c r="J232" s="42">
        <f>SUM(K232:N232)</f>
        <v>418.28</v>
      </c>
      <c r="K232" s="40"/>
      <c r="L232" s="40"/>
      <c r="M232" s="37">
        <v>418.28</v>
      </c>
      <c r="N232" s="40"/>
      <c r="O232" s="42">
        <f>SUM(P232:S232)</f>
        <v>418.28</v>
      </c>
      <c r="P232" s="40"/>
      <c r="Q232" s="40"/>
      <c r="R232" s="37">
        <v>418.28</v>
      </c>
      <c r="S232" s="40"/>
      <c r="T232" s="40">
        <f t="shared" si="66"/>
        <v>52.284999999999989</v>
      </c>
    </row>
    <row r="233" spans="1:20" ht="34.5" customHeight="1" outlineLevel="1" x14ac:dyDescent="0.2">
      <c r="A233" s="117" t="s">
        <v>628</v>
      </c>
      <c r="B233" s="159" t="s">
        <v>627</v>
      </c>
      <c r="C233" s="160"/>
      <c r="D233" s="59"/>
      <c r="E233" s="60">
        <f>SUM(F233:I233)</f>
        <v>1071</v>
      </c>
      <c r="F233" s="80"/>
      <c r="G233" s="63"/>
      <c r="H233" s="60">
        <f>SUM(H234:H236)</f>
        <v>1071</v>
      </c>
      <c r="I233" s="63"/>
      <c r="J233" s="60">
        <f>SUM(K233:N233)</f>
        <v>485.32</v>
      </c>
      <c r="K233" s="63"/>
      <c r="L233" s="63"/>
      <c r="M233" s="60">
        <f>SUM(M234:M236)</f>
        <v>485.32</v>
      </c>
      <c r="N233" s="63"/>
      <c r="O233" s="60">
        <f>SUM(P233:S233)</f>
        <v>485.32</v>
      </c>
      <c r="P233" s="63"/>
      <c r="Q233" s="63"/>
      <c r="R233" s="60">
        <f>SUM(R234:R236)</f>
        <v>485.32</v>
      </c>
      <c r="S233" s="63"/>
      <c r="T233" s="63">
        <f t="shared" si="66"/>
        <v>45.314659197012134</v>
      </c>
    </row>
    <row r="234" spans="1:20" s="41" customFormat="1" ht="54.75" customHeight="1" outlineLevel="2" x14ac:dyDescent="0.2">
      <c r="A234" s="35" t="s">
        <v>151</v>
      </c>
      <c r="B234" s="35"/>
      <c r="C234" s="33" t="s">
        <v>153</v>
      </c>
      <c r="D234" s="36"/>
      <c r="E234" s="42">
        <f t="shared" ref="E234:E235" si="74">SUM(F234:I234)</f>
        <v>115</v>
      </c>
      <c r="F234" s="38"/>
      <c r="G234" s="40"/>
      <c r="H234" s="37">
        <v>115</v>
      </c>
      <c r="I234" s="40"/>
      <c r="J234" s="42">
        <f t="shared" ref="J234:J235" si="75">SUM(K234:N234)</f>
        <v>115</v>
      </c>
      <c r="K234" s="40"/>
      <c r="L234" s="40"/>
      <c r="M234" s="37">
        <v>115</v>
      </c>
      <c r="N234" s="40"/>
      <c r="O234" s="42">
        <f t="shared" ref="O234:O235" si="76">SUM(P234:S234)</f>
        <v>115</v>
      </c>
      <c r="P234" s="40"/>
      <c r="Q234" s="40"/>
      <c r="R234" s="37">
        <v>115</v>
      </c>
      <c r="S234" s="40"/>
      <c r="T234" s="40">
        <f t="shared" si="66"/>
        <v>100</v>
      </c>
    </row>
    <row r="235" spans="1:20" s="41" customFormat="1" ht="48" customHeight="1" outlineLevel="2" x14ac:dyDescent="0.2">
      <c r="A235" s="35" t="s">
        <v>630</v>
      </c>
      <c r="B235" s="35"/>
      <c r="C235" s="33" t="s">
        <v>629</v>
      </c>
      <c r="D235" s="36" t="s">
        <v>152</v>
      </c>
      <c r="E235" s="42">
        <f t="shared" si="74"/>
        <v>795</v>
      </c>
      <c r="F235" s="38"/>
      <c r="G235" s="40"/>
      <c r="H235" s="37">
        <v>795</v>
      </c>
      <c r="I235" s="40"/>
      <c r="J235" s="42">
        <f t="shared" si="75"/>
        <v>370.32</v>
      </c>
      <c r="K235" s="40"/>
      <c r="L235" s="40"/>
      <c r="M235" s="37">
        <v>370.32</v>
      </c>
      <c r="N235" s="40"/>
      <c r="O235" s="42">
        <f t="shared" si="76"/>
        <v>370.32</v>
      </c>
      <c r="P235" s="40"/>
      <c r="Q235" s="40"/>
      <c r="R235" s="37">
        <v>370.32</v>
      </c>
      <c r="S235" s="40"/>
      <c r="T235" s="40">
        <f t="shared" si="66"/>
        <v>46.5811320754717</v>
      </c>
    </row>
    <row r="236" spans="1:20" s="41" customFormat="1" ht="48" customHeight="1" outlineLevel="2" x14ac:dyDescent="0.2">
      <c r="A236" s="35" t="s">
        <v>631</v>
      </c>
      <c r="B236" s="107"/>
      <c r="C236" s="33" t="s">
        <v>632</v>
      </c>
      <c r="D236" s="36"/>
      <c r="E236" s="42">
        <f t="shared" ref="E236:E240" si="77">SUM(F236:I236)</f>
        <v>161</v>
      </c>
      <c r="F236" s="38"/>
      <c r="G236" s="40"/>
      <c r="H236" s="37">
        <v>161</v>
      </c>
      <c r="I236" s="40"/>
      <c r="J236" s="42">
        <f t="shared" ref="J236:J239" si="78">SUM(K236:N236)</f>
        <v>0</v>
      </c>
      <c r="K236" s="40"/>
      <c r="L236" s="40"/>
      <c r="M236" s="37">
        <v>0</v>
      </c>
      <c r="N236" s="40"/>
      <c r="O236" s="42">
        <f t="shared" ref="O236:O240" si="79">SUM(P236:S236)</f>
        <v>0</v>
      </c>
      <c r="P236" s="40"/>
      <c r="Q236" s="40"/>
      <c r="R236" s="37">
        <v>0</v>
      </c>
      <c r="S236" s="40"/>
      <c r="T236" s="40">
        <f t="shared" si="66"/>
        <v>0</v>
      </c>
    </row>
    <row r="237" spans="1:20" ht="39" customHeight="1" outlineLevel="1" x14ac:dyDescent="0.2">
      <c r="A237" s="106" t="s">
        <v>633</v>
      </c>
      <c r="B237" s="157" t="s">
        <v>634</v>
      </c>
      <c r="C237" s="158"/>
      <c r="D237" s="79"/>
      <c r="E237" s="60">
        <f t="shared" si="77"/>
        <v>285</v>
      </c>
      <c r="F237" s="80"/>
      <c r="G237" s="63"/>
      <c r="H237" s="60">
        <f>SUM(H238:H239)</f>
        <v>285</v>
      </c>
      <c r="I237" s="63"/>
      <c r="J237" s="60">
        <f t="shared" si="78"/>
        <v>176.53</v>
      </c>
      <c r="K237" s="63"/>
      <c r="L237" s="99"/>
      <c r="M237" s="60">
        <f>SUM(M238:M239)</f>
        <v>176.53</v>
      </c>
      <c r="N237" s="63"/>
      <c r="O237" s="60">
        <f t="shared" si="79"/>
        <v>176.53</v>
      </c>
      <c r="P237" s="63"/>
      <c r="Q237" s="99"/>
      <c r="R237" s="60">
        <f>SUM(R238:R239)</f>
        <v>176.53</v>
      </c>
      <c r="S237" s="63"/>
      <c r="T237" s="63">
        <f t="shared" si="66"/>
        <v>61.940350877192984</v>
      </c>
    </row>
    <row r="238" spans="1:20" s="41" customFormat="1" ht="160.5" customHeight="1" outlineLevel="2" x14ac:dyDescent="0.2">
      <c r="A238" s="35" t="s">
        <v>154</v>
      </c>
      <c r="B238" s="35"/>
      <c r="C238" s="33" t="s">
        <v>740</v>
      </c>
      <c r="D238" s="36"/>
      <c r="E238" s="42">
        <f>SUM(F238:I238)</f>
        <v>140</v>
      </c>
      <c r="F238" s="38"/>
      <c r="G238" s="40"/>
      <c r="H238" s="37">
        <v>140</v>
      </c>
      <c r="I238" s="40"/>
      <c r="J238" s="42">
        <f t="shared" si="78"/>
        <v>31.53</v>
      </c>
      <c r="K238" s="40"/>
      <c r="L238" s="130"/>
      <c r="M238" s="37">
        <v>31.53</v>
      </c>
      <c r="N238" s="40"/>
      <c r="O238" s="42">
        <f t="shared" si="79"/>
        <v>31.53</v>
      </c>
      <c r="P238" s="40"/>
      <c r="Q238" s="130"/>
      <c r="R238" s="37">
        <v>31.53</v>
      </c>
      <c r="S238" s="40"/>
      <c r="T238" s="40">
        <f t="shared" si="66"/>
        <v>22.521428571428572</v>
      </c>
    </row>
    <row r="239" spans="1:20" s="41" customFormat="1" ht="75" customHeight="1" outlineLevel="2" x14ac:dyDescent="0.2">
      <c r="A239" s="35" t="s">
        <v>635</v>
      </c>
      <c r="B239" s="35"/>
      <c r="C239" s="33" t="s">
        <v>741</v>
      </c>
      <c r="D239" s="36" t="s">
        <v>152</v>
      </c>
      <c r="E239" s="42">
        <f t="shared" si="77"/>
        <v>145</v>
      </c>
      <c r="F239" s="38"/>
      <c r="G239" s="40"/>
      <c r="H239" s="37">
        <v>145</v>
      </c>
      <c r="I239" s="40"/>
      <c r="J239" s="42">
        <f t="shared" si="78"/>
        <v>145</v>
      </c>
      <c r="K239" s="40"/>
      <c r="L239" s="130"/>
      <c r="M239" s="37">
        <v>145</v>
      </c>
      <c r="N239" s="40"/>
      <c r="O239" s="42">
        <f t="shared" si="79"/>
        <v>145</v>
      </c>
      <c r="P239" s="40"/>
      <c r="Q239" s="130"/>
      <c r="R239" s="37">
        <v>145</v>
      </c>
      <c r="S239" s="40"/>
      <c r="T239" s="40">
        <f t="shared" si="66"/>
        <v>100</v>
      </c>
    </row>
    <row r="240" spans="1:20" ht="22.5" customHeight="1" outlineLevel="1" x14ac:dyDescent="0.2">
      <c r="A240" s="128" t="s">
        <v>636</v>
      </c>
      <c r="B240" s="159" t="s">
        <v>155</v>
      </c>
      <c r="C240" s="160"/>
      <c r="D240" s="79"/>
      <c r="E240" s="60">
        <f t="shared" si="77"/>
        <v>26378.879999999997</v>
      </c>
      <c r="F240" s="80"/>
      <c r="G240" s="65"/>
      <c r="H240" s="60">
        <f>SUM(H241:H244)</f>
        <v>26378.879999999997</v>
      </c>
      <c r="I240" s="63"/>
      <c r="J240" s="60">
        <f>SUM(K240:N240)</f>
        <v>503.8</v>
      </c>
      <c r="K240" s="63"/>
      <c r="L240" s="65"/>
      <c r="M240" s="60">
        <f>SUM(M241:M244)</f>
        <v>503.8</v>
      </c>
      <c r="N240" s="63"/>
      <c r="O240" s="60">
        <f t="shared" si="79"/>
        <v>503.8</v>
      </c>
      <c r="P240" s="63"/>
      <c r="Q240" s="65"/>
      <c r="R240" s="60">
        <f>SUM(R241:R244)</f>
        <v>503.8</v>
      </c>
      <c r="S240" s="63"/>
      <c r="T240" s="63">
        <f t="shared" si="66"/>
        <v>1.9098612223111826</v>
      </c>
    </row>
    <row r="241" spans="1:22" s="41" customFormat="1" ht="38.25" outlineLevel="2" x14ac:dyDescent="0.2">
      <c r="A241" s="131" t="s">
        <v>156</v>
      </c>
      <c r="B241" s="131"/>
      <c r="C241" s="132" t="s">
        <v>637</v>
      </c>
      <c r="D241" s="36" t="s">
        <v>152</v>
      </c>
      <c r="E241" s="122">
        <f>SUM(F241:I241)</f>
        <v>636.25</v>
      </c>
      <c r="F241" s="133"/>
      <c r="G241" s="97"/>
      <c r="H241" s="37">
        <v>636.25</v>
      </c>
      <c r="I241" s="40"/>
      <c r="J241" s="122">
        <f>SUM(K241:N241)</f>
        <v>83.8</v>
      </c>
      <c r="K241" s="40"/>
      <c r="L241" s="134"/>
      <c r="M241" s="37">
        <v>83.8</v>
      </c>
      <c r="N241" s="40"/>
      <c r="O241" s="122">
        <f>SUM(P241:S241)</f>
        <v>83.8</v>
      </c>
      <c r="P241" s="40"/>
      <c r="Q241" s="37"/>
      <c r="R241" s="37">
        <v>83.8</v>
      </c>
      <c r="S241" s="96"/>
      <c r="T241" s="40">
        <f t="shared" si="66"/>
        <v>13.170923379174852</v>
      </c>
    </row>
    <row r="242" spans="1:22" s="41" customFormat="1" outlineLevel="2" x14ac:dyDescent="0.2">
      <c r="A242" s="131" t="s">
        <v>157</v>
      </c>
      <c r="B242" s="131"/>
      <c r="C242" s="132" t="s">
        <v>638</v>
      </c>
      <c r="D242" s="135"/>
      <c r="E242" s="42">
        <f>SUM(F242:I242)</f>
        <v>300</v>
      </c>
      <c r="F242" s="38"/>
      <c r="G242" s="37"/>
      <c r="H242" s="37">
        <v>300</v>
      </c>
      <c r="I242" s="96"/>
      <c r="J242" s="122">
        <f>SUM(K242:N242)</f>
        <v>0</v>
      </c>
      <c r="K242" s="96"/>
      <c r="L242" s="136"/>
      <c r="M242" s="37">
        <v>0</v>
      </c>
      <c r="N242" s="96"/>
      <c r="O242" s="122">
        <f>SUM(P242:S242)</f>
        <v>0</v>
      </c>
      <c r="P242" s="96"/>
      <c r="Q242" s="97"/>
      <c r="R242" s="37">
        <v>0</v>
      </c>
      <c r="S242" s="96"/>
      <c r="T242" s="40">
        <f t="shared" si="66"/>
        <v>0</v>
      </c>
      <c r="U242" s="98"/>
    </row>
    <row r="243" spans="1:22" s="41" customFormat="1" outlineLevel="2" x14ac:dyDescent="0.2">
      <c r="A243" s="131" t="s">
        <v>641</v>
      </c>
      <c r="B243" s="131"/>
      <c r="C243" s="132" t="s">
        <v>639</v>
      </c>
      <c r="D243" s="135" t="s">
        <v>643</v>
      </c>
      <c r="E243" s="42">
        <f t="shared" ref="E243:E244" si="80">SUM(F243:I243)</f>
        <v>1209.5999999999999</v>
      </c>
      <c r="F243" s="38"/>
      <c r="G243" s="37"/>
      <c r="H243" s="37">
        <v>1209.5999999999999</v>
      </c>
      <c r="I243" s="96"/>
      <c r="J243" s="122">
        <f>SUM(K243:N243)</f>
        <v>420</v>
      </c>
      <c r="K243" s="96"/>
      <c r="L243" s="136"/>
      <c r="M243" s="137">
        <v>420</v>
      </c>
      <c r="N243" s="96"/>
      <c r="O243" s="122">
        <f>SUM(P243:S243)</f>
        <v>420</v>
      </c>
      <c r="P243" s="96"/>
      <c r="Q243" s="97"/>
      <c r="R243" s="137">
        <v>420</v>
      </c>
      <c r="S243" s="96"/>
      <c r="T243" s="40">
        <f t="shared" si="66"/>
        <v>34.722222222222229</v>
      </c>
      <c r="U243" s="98"/>
    </row>
    <row r="244" spans="1:22" s="41" customFormat="1" ht="38.25" outlineLevel="2" x14ac:dyDescent="0.2">
      <c r="A244" s="131" t="s">
        <v>642</v>
      </c>
      <c r="B244" s="131"/>
      <c r="C244" s="132" t="s">
        <v>640</v>
      </c>
      <c r="D244" s="36" t="s">
        <v>152</v>
      </c>
      <c r="E244" s="42">
        <f t="shared" si="80"/>
        <v>24233.03</v>
      </c>
      <c r="F244" s="38"/>
      <c r="G244" s="37"/>
      <c r="H244" s="37">
        <v>24233.03</v>
      </c>
      <c r="I244" s="96"/>
      <c r="J244" s="122">
        <f t="shared" ref="J244" si="81">SUM(K244:N244)</f>
        <v>0</v>
      </c>
      <c r="K244" s="96"/>
      <c r="L244" s="136"/>
      <c r="M244" s="137">
        <v>0</v>
      </c>
      <c r="N244" s="96"/>
      <c r="O244" s="122">
        <f t="shared" ref="O244" si="82">SUM(P244:S244)</f>
        <v>0</v>
      </c>
      <c r="P244" s="96"/>
      <c r="Q244" s="97"/>
      <c r="R244" s="137">
        <v>0</v>
      </c>
      <c r="S244" s="96"/>
      <c r="T244" s="40">
        <f t="shared" si="66"/>
        <v>0</v>
      </c>
      <c r="U244" s="98"/>
    </row>
    <row r="245" spans="1:22" ht="78" customHeight="1" x14ac:dyDescent="0.2">
      <c r="A245" s="108">
        <v>9</v>
      </c>
      <c r="B245" s="165" t="s">
        <v>644</v>
      </c>
      <c r="C245" s="166"/>
      <c r="D245" s="100"/>
      <c r="E245" s="46">
        <f t="shared" ref="E245:E249" si="83">SUM(F245:I245)</f>
        <v>38948.089999999997</v>
      </c>
      <c r="F245" s="82"/>
      <c r="G245" s="48"/>
      <c r="H245" s="46">
        <f>H246+H249</f>
        <v>38948.089999999997</v>
      </c>
      <c r="I245" s="48"/>
      <c r="J245" s="46">
        <f t="shared" ref="J245:J248" si="84">SUM(K245:N245)</f>
        <v>23454.39</v>
      </c>
      <c r="K245" s="48"/>
      <c r="L245" s="48"/>
      <c r="M245" s="46">
        <f>M246+M249</f>
        <v>23454.39</v>
      </c>
      <c r="N245" s="48"/>
      <c r="O245" s="46">
        <f t="shared" ref="O245:O277" si="85">SUM(P245:S245)</f>
        <v>23454.39</v>
      </c>
      <c r="P245" s="48"/>
      <c r="Q245" s="48"/>
      <c r="R245" s="46">
        <f>R246+R249</f>
        <v>23454.39</v>
      </c>
      <c r="S245" s="48"/>
      <c r="T245" s="48">
        <f>O245/E245*100</f>
        <v>60.219615390639177</v>
      </c>
      <c r="V245" s="71"/>
    </row>
    <row r="246" spans="1:22" ht="47.25" customHeight="1" outlineLevel="1" x14ac:dyDescent="0.2">
      <c r="A246" s="105" t="s">
        <v>46</v>
      </c>
      <c r="B246" s="161" t="s">
        <v>645</v>
      </c>
      <c r="C246" s="162"/>
      <c r="D246" s="50"/>
      <c r="E246" s="51">
        <f t="shared" si="83"/>
        <v>28970.639999999999</v>
      </c>
      <c r="F246" s="77"/>
      <c r="G246" s="77"/>
      <c r="H246" s="51">
        <f>SUM(H247:H248)</f>
        <v>28970.639999999999</v>
      </c>
      <c r="I246" s="138"/>
      <c r="J246" s="51">
        <f t="shared" si="84"/>
        <v>16067.17</v>
      </c>
      <c r="K246" s="55"/>
      <c r="L246" s="55"/>
      <c r="M246" s="51">
        <f>SUM(M247:M248)</f>
        <v>16067.17</v>
      </c>
      <c r="N246" s="55"/>
      <c r="O246" s="51">
        <f t="shared" si="85"/>
        <v>16067.17</v>
      </c>
      <c r="P246" s="55"/>
      <c r="Q246" s="55"/>
      <c r="R246" s="51">
        <f>SUM(R247:R248)</f>
        <v>16067.17</v>
      </c>
      <c r="S246" s="55"/>
      <c r="T246" s="55">
        <f>O246/E246*100</f>
        <v>55.460183137134699</v>
      </c>
    </row>
    <row r="247" spans="1:22" ht="39" customHeight="1" outlineLevel="2" x14ac:dyDescent="0.2">
      <c r="A247" s="106" t="s">
        <v>159</v>
      </c>
      <c r="B247" s="159" t="s">
        <v>646</v>
      </c>
      <c r="C247" s="160"/>
      <c r="D247" s="79" t="s">
        <v>647</v>
      </c>
      <c r="E247" s="60">
        <f t="shared" si="83"/>
        <v>27369.82</v>
      </c>
      <c r="F247" s="80"/>
      <c r="G247" s="80"/>
      <c r="H247" s="65">
        <v>27369.82</v>
      </c>
      <c r="I247" s="139"/>
      <c r="J247" s="60">
        <f t="shared" si="84"/>
        <v>15271.82</v>
      </c>
      <c r="K247" s="63"/>
      <c r="L247" s="63"/>
      <c r="M247" s="65">
        <v>15271.82</v>
      </c>
      <c r="N247" s="63"/>
      <c r="O247" s="60">
        <f t="shared" si="85"/>
        <v>15271.82</v>
      </c>
      <c r="P247" s="63"/>
      <c r="Q247" s="63"/>
      <c r="R247" s="65">
        <v>15271.82</v>
      </c>
      <c r="S247" s="63"/>
      <c r="T247" s="63">
        <f t="shared" ref="T247:T277" si="86">O247/E247*100</f>
        <v>55.798028631536489</v>
      </c>
    </row>
    <row r="248" spans="1:22" ht="47.25" customHeight="1" outlineLevel="2" x14ac:dyDescent="0.2">
      <c r="A248" s="106" t="s">
        <v>160</v>
      </c>
      <c r="B248" s="159" t="s">
        <v>158</v>
      </c>
      <c r="C248" s="160"/>
      <c r="D248" s="79" t="s">
        <v>647</v>
      </c>
      <c r="E248" s="60">
        <f t="shared" si="83"/>
        <v>1600.82</v>
      </c>
      <c r="F248" s="80"/>
      <c r="G248" s="80"/>
      <c r="H248" s="65">
        <v>1600.82</v>
      </c>
      <c r="I248" s="139"/>
      <c r="J248" s="60">
        <f t="shared" si="84"/>
        <v>795.35</v>
      </c>
      <c r="K248" s="63"/>
      <c r="L248" s="63"/>
      <c r="M248" s="65">
        <v>795.35</v>
      </c>
      <c r="N248" s="63"/>
      <c r="O248" s="60">
        <f t="shared" si="85"/>
        <v>795.35</v>
      </c>
      <c r="P248" s="63"/>
      <c r="Q248" s="63"/>
      <c r="R248" s="65">
        <v>795.35</v>
      </c>
      <c r="S248" s="63"/>
      <c r="T248" s="63">
        <f t="shared" si="86"/>
        <v>49.683911995102513</v>
      </c>
    </row>
    <row r="249" spans="1:22" ht="48" customHeight="1" outlineLevel="1" x14ac:dyDescent="0.2">
      <c r="A249" s="105" t="s">
        <v>47</v>
      </c>
      <c r="B249" s="161" t="s">
        <v>648</v>
      </c>
      <c r="C249" s="162"/>
      <c r="D249" s="50"/>
      <c r="E249" s="51">
        <f t="shared" si="83"/>
        <v>9977.4500000000007</v>
      </c>
      <c r="F249" s="77"/>
      <c r="G249" s="77"/>
      <c r="H249" s="51">
        <f>H250+H276</f>
        <v>9977.4500000000007</v>
      </c>
      <c r="I249" s="138"/>
      <c r="J249" s="51">
        <f>SUM(K249:N249)</f>
        <v>7387.22</v>
      </c>
      <c r="K249" s="55"/>
      <c r="L249" s="55"/>
      <c r="M249" s="51">
        <f>M250+M276</f>
        <v>7387.22</v>
      </c>
      <c r="N249" s="55"/>
      <c r="O249" s="51">
        <f t="shared" si="85"/>
        <v>7387.22</v>
      </c>
      <c r="P249" s="55"/>
      <c r="Q249" s="55"/>
      <c r="R249" s="51">
        <f>R250+R276</f>
        <v>7387.22</v>
      </c>
      <c r="S249" s="55"/>
      <c r="T249" s="55">
        <f t="shared" si="86"/>
        <v>74.039158301970943</v>
      </c>
    </row>
    <row r="250" spans="1:22" ht="39" customHeight="1" outlineLevel="2" x14ac:dyDescent="0.2">
      <c r="A250" s="106" t="s">
        <v>162</v>
      </c>
      <c r="B250" s="157" t="s">
        <v>349</v>
      </c>
      <c r="C250" s="158"/>
      <c r="D250" s="79"/>
      <c r="E250" s="60">
        <f t="shared" ref="E250:E277" si="87">SUM(F250:I250)</f>
        <v>7108.1600000000008</v>
      </c>
      <c r="F250" s="80"/>
      <c r="G250" s="80"/>
      <c r="H250" s="60">
        <f>SUM(H251:H275)</f>
        <v>7108.1600000000008</v>
      </c>
      <c r="I250" s="139"/>
      <c r="J250" s="60">
        <f t="shared" ref="J250:J277" si="88">SUM(K250:N250)</f>
        <v>5728.1500000000005</v>
      </c>
      <c r="K250" s="63"/>
      <c r="L250" s="63"/>
      <c r="M250" s="60">
        <f>SUM(M251:M275)</f>
        <v>5728.1500000000005</v>
      </c>
      <c r="N250" s="63"/>
      <c r="O250" s="60">
        <f t="shared" si="85"/>
        <v>5728.1500000000005</v>
      </c>
      <c r="P250" s="63"/>
      <c r="Q250" s="63"/>
      <c r="R250" s="60">
        <f>SUM(R251:R275)</f>
        <v>5728.1500000000005</v>
      </c>
      <c r="S250" s="63"/>
      <c r="T250" s="55">
        <f t="shared" si="86"/>
        <v>80.585552379237384</v>
      </c>
    </row>
    <row r="251" spans="1:22" s="41" customFormat="1" ht="28.5" customHeight="1" outlineLevel="3" x14ac:dyDescent="0.2">
      <c r="A251" s="35" t="s">
        <v>307</v>
      </c>
      <c r="B251" s="35"/>
      <c r="C251" s="33" t="s">
        <v>649</v>
      </c>
      <c r="D251" s="36" t="s">
        <v>161</v>
      </c>
      <c r="E251" s="42">
        <f t="shared" si="87"/>
        <v>14</v>
      </c>
      <c r="F251" s="38"/>
      <c r="G251" s="38"/>
      <c r="H251" s="37">
        <v>14</v>
      </c>
      <c r="I251" s="39"/>
      <c r="J251" s="42">
        <f t="shared" si="88"/>
        <v>14</v>
      </c>
      <c r="K251" s="40"/>
      <c r="L251" s="40"/>
      <c r="M251" s="37">
        <v>14</v>
      </c>
      <c r="N251" s="40"/>
      <c r="O251" s="42">
        <f t="shared" si="85"/>
        <v>14</v>
      </c>
      <c r="P251" s="40"/>
      <c r="Q251" s="40"/>
      <c r="R251" s="37">
        <v>14</v>
      </c>
      <c r="S251" s="40"/>
      <c r="T251" s="40">
        <f t="shared" si="86"/>
        <v>100</v>
      </c>
    </row>
    <row r="252" spans="1:22" s="41" customFormat="1" ht="28.5" customHeight="1" outlineLevel="3" x14ac:dyDescent="0.2">
      <c r="A252" s="35" t="s">
        <v>308</v>
      </c>
      <c r="B252" s="35"/>
      <c r="C252" s="33" t="s">
        <v>650</v>
      </c>
      <c r="D252" s="36"/>
      <c r="E252" s="42">
        <f t="shared" si="87"/>
        <v>30</v>
      </c>
      <c r="F252" s="38"/>
      <c r="G252" s="38"/>
      <c r="H252" s="37">
        <v>30</v>
      </c>
      <c r="I252" s="39"/>
      <c r="J252" s="42">
        <f t="shared" si="88"/>
        <v>30</v>
      </c>
      <c r="K252" s="40"/>
      <c r="L252" s="40"/>
      <c r="M252" s="37">
        <v>30</v>
      </c>
      <c r="N252" s="40"/>
      <c r="O252" s="42">
        <f t="shared" si="85"/>
        <v>30</v>
      </c>
      <c r="P252" s="40"/>
      <c r="Q252" s="40"/>
      <c r="R252" s="37">
        <v>30</v>
      </c>
      <c r="S252" s="40"/>
      <c r="T252" s="40">
        <f t="shared" si="86"/>
        <v>100</v>
      </c>
    </row>
    <row r="253" spans="1:22" s="41" customFormat="1" ht="28.5" customHeight="1" outlineLevel="3" x14ac:dyDescent="0.2">
      <c r="A253" s="35" t="s">
        <v>309</v>
      </c>
      <c r="B253" s="35"/>
      <c r="C253" s="33" t="s">
        <v>278</v>
      </c>
      <c r="D253" s="36"/>
      <c r="E253" s="42">
        <f t="shared" si="87"/>
        <v>264.42</v>
      </c>
      <c r="F253" s="38"/>
      <c r="G253" s="38"/>
      <c r="H253" s="37">
        <v>264.42</v>
      </c>
      <c r="I253" s="39"/>
      <c r="J253" s="42">
        <f t="shared" si="88"/>
        <v>239.42</v>
      </c>
      <c r="K253" s="40"/>
      <c r="L253" s="40"/>
      <c r="M253" s="37">
        <v>239.42</v>
      </c>
      <c r="N253" s="40"/>
      <c r="O253" s="42">
        <f t="shared" si="85"/>
        <v>239.42</v>
      </c>
      <c r="P253" s="40"/>
      <c r="Q253" s="40"/>
      <c r="R253" s="37">
        <v>239.42</v>
      </c>
      <c r="S253" s="40"/>
      <c r="T253" s="40">
        <f t="shared" si="86"/>
        <v>90.545344527645398</v>
      </c>
    </row>
    <row r="254" spans="1:22" s="41" customFormat="1" ht="28.5" customHeight="1" outlineLevel="3" x14ac:dyDescent="0.2">
      <c r="A254" s="35" t="s">
        <v>310</v>
      </c>
      <c r="B254" s="35"/>
      <c r="C254" s="33" t="s">
        <v>651</v>
      </c>
      <c r="D254" s="36"/>
      <c r="E254" s="42">
        <f t="shared" si="87"/>
        <v>60</v>
      </c>
      <c r="F254" s="38"/>
      <c r="G254" s="38"/>
      <c r="H254" s="37">
        <v>60</v>
      </c>
      <c r="I254" s="39"/>
      <c r="J254" s="42">
        <f t="shared" si="88"/>
        <v>60</v>
      </c>
      <c r="K254" s="40"/>
      <c r="L254" s="40"/>
      <c r="M254" s="37">
        <v>60</v>
      </c>
      <c r="N254" s="40"/>
      <c r="O254" s="42">
        <f t="shared" si="85"/>
        <v>60</v>
      </c>
      <c r="P254" s="40"/>
      <c r="Q254" s="40"/>
      <c r="R254" s="37">
        <v>60</v>
      </c>
      <c r="S254" s="40"/>
      <c r="T254" s="40">
        <f t="shared" si="86"/>
        <v>100</v>
      </c>
    </row>
    <row r="255" spans="1:22" s="41" customFormat="1" ht="28.5" customHeight="1" outlineLevel="3" x14ac:dyDescent="0.2">
      <c r="A255" s="35" t="s">
        <v>311</v>
      </c>
      <c r="B255" s="35"/>
      <c r="C255" s="34" t="s">
        <v>652</v>
      </c>
      <c r="D255" s="36"/>
      <c r="E255" s="42">
        <f t="shared" si="87"/>
        <v>60</v>
      </c>
      <c r="F255" s="38"/>
      <c r="G255" s="38"/>
      <c r="H255" s="37">
        <v>60</v>
      </c>
      <c r="I255" s="39"/>
      <c r="J255" s="42">
        <f t="shared" si="88"/>
        <v>60</v>
      </c>
      <c r="K255" s="40"/>
      <c r="L255" s="40"/>
      <c r="M255" s="37">
        <v>60</v>
      </c>
      <c r="N255" s="40"/>
      <c r="O255" s="42">
        <f t="shared" si="85"/>
        <v>60</v>
      </c>
      <c r="P255" s="40"/>
      <c r="Q255" s="40"/>
      <c r="R255" s="37">
        <v>60</v>
      </c>
      <c r="S255" s="40"/>
      <c r="T255" s="40">
        <f t="shared" si="86"/>
        <v>100</v>
      </c>
    </row>
    <row r="256" spans="1:22" s="41" customFormat="1" ht="28.5" customHeight="1" outlineLevel="3" x14ac:dyDescent="0.2">
      <c r="A256" s="35" t="s">
        <v>312</v>
      </c>
      <c r="B256" s="35"/>
      <c r="C256" s="34" t="s">
        <v>653</v>
      </c>
      <c r="D256" s="36" t="s">
        <v>161</v>
      </c>
      <c r="E256" s="42">
        <f t="shared" si="87"/>
        <v>317.91000000000003</v>
      </c>
      <c r="F256" s="38"/>
      <c r="G256" s="38"/>
      <c r="H256" s="37">
        <v>317.91000000000003</v>
      </c>
      <c r="I256" s="39"/>
      <c r="J256" s="42">
        <f t="shared" si="88"/>
        <v>317.91000000000003</v>
      </c>
      <c r="K256" s="40"/>
      <c r="L256" s="40"/>
      <c r="M256" s="37">
        <v>317.91000000000003</v>
      </c>
      <c r="N256" s="40"/>
      <c r="O256" s="42">
        <f t="shared" si="85"/>
        <v>317.91000000000003</v>
      </c>
      <c r="P256" s="40"/>
      <c r="Q256" s="40"/>
      <c r="R256" s="37">
        <v>317.91000000000003</v>
      </c>
      <c r="S256" s="40"/>
      <c r="T256" s="40">
        <f t="shared" si="86"/>
        <v>100</v>
      </c>
    </row>
    <row r="257" spans="1:20" s="41" customFormat="1" ht="28.5" customHeight="1" outlineLevel="3" x14ac:dyDescent="0.2">
      <c r="A257" s="35" t="s">
        <v>313</v>
      </c>
      <c r="B257" s="35"/>
      <c r="C257" s="34" t="s">
        <v>279</v>
      </c>
      <c r="D257" s="36"/>
      <c r="E257" s="42">
        <f t="shared" si="87"/>
        <v>3267.3</v>
      </c>
      <c r="F257" s="38"/>
      <c r="G257" s="38"/>
      <c r="H257" s="37">
        <v>3267.3</v>
      </c>
      <c r="I257" s="39"/>
      <c r="J257" s="42">
        <f t="shared" si="88"/>
        <v>3165.95</v>
      </c>
      <c r="K257" s="40"/>
      <c r="L257" s="40"/>
      <c r="M257" s="37">
        <v>3165.95</v>
      </c>
      <c r="N257" s="40"/>
      <c r="O257" s="42">
        <f t="shared" si="85"/>
        <v>3165.95</v>
      </c>
      <c r="P257" s="40"/>
      <c r="Q257" s="40"/>
      <c r="R257" s="37">
        <v>3165.95</v>
      </c>
      <c r="S257" s="40"/>
      <c r="T257" s="40">
        <f t="shared" si="86"/>
        <v>96.898050377987929</v>
      </c>
    </row>
    <row r="258" spans="1:20" s="41" customFormat="1" ht="28.5" customHeight="1" outlineLevel="3" x14ac:dyDescent="0.2">
      <c r="A258" s="35" t="s">
        <v>314</v>
      </c>
      <c r="B258" s="35"/>
      <c r="C258" s="34" t="s">
        <v>280</v>
      </c>
      <c r="D258" s="36"/>
      <c r="E258" s="42">
        <f t="shared" si="87"/>
        <v>70</v>
      </c>
      <c r="F258" s="38"/>
      <c r="G258" s="38"/>
      <c r="H258" s="37">
        <v>70</v>
      </c>
      <c r="I258" s="39"/>
      <c r="J258" s="42">
        <f t="shared" si="88"/>
        <v>70</v>
      </c>
      <c r="K258" s="40"/>
      <c r="L258" s="40"/>
      <c r="M258" s="37">
        <v>70</v>
      </c>
      <c r="N258" s="40"/>
      <c r="O258" s="42">
        <f t="shared" si="85"/>
        <v>70</v>
      </c>
      <c r="P258" s="40"/>
      <c r="Q258" s="40"/>
      <c r="R258" s="37">
        <v>70</v>
      </c>
      <c r="S258" s="40"/>
      <c r="T258" s="40">
        <f t="shared" si="86"/>
        <v>100</v>
      </c>
    </row>
    <row r="259" spans="1:20" s="41" customFormat="1" ht="28.5" customHeight="1" outlineLevel="3" x14ac:dyDescent="0.2">
      <c r="A259" s="35" t="s">
        <v>315</v>
      </c>
      <c r="B259" s="35"/>
      <c r="C259" s="34" t="s">
        <v>281</v>
      </c>
      <c r="D259" s="36"/>
      <c r="E259" s="42">
        <f t="shared" si="87"/>
        <v>60</v>
      </c>
      <c r="F259" s="38"/>
      <c r="G259" s="38"/>
      <c r="H259" s="37">
        <v>60</v>
      </c>
      <c r="I259" s="39"/>
      <c r="J259" s="42">
        <f t="shared" si="88"/>
        <v>60</v>
      </c>
      <c r="K259" s="40"/>
      <c r="L259" s="40"/>
      <c r="M259" s="37">
        <v>60</v>
      </c>
      <c r="N259" s="40"/>
      <c r="O259" s="42">
        <f t="shared" si="85"/>
        <v>60</v>
      </c>
      <c r="P259" s="40"/>
      <c r="Q259" s="40"/>
      <c r="R259" s="37">
        <v>60</v>
      </c>
      <c r="S259" s="40"/>
      <c r="T259" s="40">
        <f t="shared" si="86"/>
        <v>100</v>
      </c>
    </row>
    <row r="260" spans="1:20" s="41" customFormat="1" ht="28.5" customHeight="1" outlineLevel="3" x14ac:dyDescent="0.2">
      <c r="A260" s="35" t="s">
        <v>316</v>
      </c>
      <c r="B260" s="35"/>
      <c r="C260" s="34" t="s">
        <v>654</v>
      </c>
      <c r="D260" s="36"/>
      <c r="E260" s="42">
        <f t="shared" si="87"/>
        <v>40</v>
      </c>
      <c r="F260" s="38"/>
      <c r="G260" s="38"/>
      <c r="H260" s="37">
        <v>40</v>
      </c>
      <c r="I260" s="39"/>
      <c r="J260" s="42">
        <f t="shared" si="88"/>
        <v>40</v>
      </c>
      <c r="K260" s="40"/>
      <c r="L260" s="40"/>
      <c r="M260" s="37">
        <v>40</v>
      </c>
      <c r="N260" s="40"/>
      <c r="O260" s="42">
        <f t="shared" si="85"/>
        <v>40</v>
      </c>
      <c r="P260" s="40"/>
      <c r="Q260" s="40"/>
      <c r="R260" s="37">
        <v>40</v>
      </c>
      <c r="S260" s="40"/>
      <c r="T260" s="40">
        <f t="shared" si="86"/>
        <v>100</v>
      </c>
    </row>
    <row r="261" spans="1:20" s="41" customFormat="1" ht="28.5" customHeight="1" outlineLevel="3" x14ac:dyDescent="0.2">
      <c r="A261" s="35" t="s">
        <v>317</v>
      </c>
      <c r="B261" s="35"/>
      <c r="C261" s="34" t="s">
        <v>655</v>
      </c>
      <c r="D261" s="36"/>
      <c r="E261" s="42">
        <f t="shared" si="87"/>
        <v>40</v>
      </c>
      <c r="F261" s="38"/>
      <c r="G261" s="38"/>
      <c r="H261" s="37">
        <v>40</v>
      </c>
      <c r="I261" s="39"/>
      <c r="J261" s="42">
        <f t="shared" si="88"/>
        <v>40</v>
      </c>
      <c r="K261" s="40"/>
      <c r="L261" s="40"/>
      <c r="M261" s="37">
        <v>40</v>
      </c>
      <c r="N261" s="40"/>
      <c r="O261" s="42">
        <f t="shared" si="85"/>
        <v>40</v>
      </c>
      <c r="P261" s="40"/>
      <c r="Q261" s="40"/>
      <c r="R261" s="37">
        <v>40</v>
      </c>
      <c r="S261" s="40"/>
      <c r="T261" s="40">
        <f t="shared" si="86"/>
        <v>100</v>
      </c>
    </row>
    <row r="262" spans="1:20" s="41" customFormat="1" ht="28.5" customHeight="1" outlineLevel="3" x14ac:dyDescent="0.2">
      <c r="A262" s="35" t="s">
        <v>318</v>
      </c>
      <c r="B262" s="35"/>
      <c r="C262" s="34" t="s">
        <v>656</v>
      </c>
      <c r="D262" s="36" t="s">
        <v>161</v>
      </c>
      <c r="E262" s="42">
        <f t="shared" si="87"/>
        <v>50</v>
      </c>
      <c r="F262" s="38"/>
      <c r="G262" s="38"/>
      <c r="H262" s="37">
        <v>50</v>
      </c>
      <c r="I262" s="39"/>
      <c r="J262" s="42">
        <f t="shared" si="88"/>
        <v>0</v>
      </c>
      <c r="K262" s="40"/>
      <c r="L262" s="40"/>
      <c r="M262" s="37">
        <v>0</v>
      </c>
      <c r="N262" s="40"/>
      <c r="O262" s="42">
        <f t="shared" si="85"/>
        <v>0</v>
      </c>
      <c r="P262" s="40"/>
      <c r="Q262" s="40"/>
      <c r="R262" s="37">
        <v>0</v>
      </c>
      <c r="S262" s="40"/>
      <c r="T262" s="40">
        <f t="shared" si="86"/>
        <v>0</v>
      </c>
    </row>
    <row r="263" spans="1:20" s="41" customFormat="1" ht="28.5" customHeight="1" outlineLevel="3" x14ac:dyDescent="0.2">
      <c r="A263" s="35" t="s">
        <v>319</v>
      </c>
      <c r="B263" s="35"/>
      <c r="C263" s="33" t="s">
        <v>664</v>
      </c>
      <c r="D263" s="36"/>
      <c r="E263" s="42">
        <f t="shared" si="87"/>
        <v>75</v>
      </c>
      <c r="F263" s="38"/>
      <c r="G263" s="38"/>
      <c r="H263" s="37">
        <v>75</v>
      </c>
      <c r="I263" s="39"/>
      <c r="J263" s="42">
        <f t="shared" si="88"/>
        <v>0</v>
      </c>
      <c r="K263" s="40"/>
      <c r="L263" s="40"/>
      <c r="M263" s="37">
        <v>0</v>
      </c>
      <c r="N263" s="40"/>
      <c r="O263" s="42">
        <f t="shared" si="85"/>
        <v>0</v>
      </c>
      <c r="P263" s="40"/>
      <c r="Q263" s="40"/>
      <c r="R263" s="37">
        <v>0</v>
      </c>
      <c r="S263" s="40"/>
      <c r="T263" s="40">
        <f t="shared" si="86"/>
        <v>0</v>
      </c>
    </row>
    <row r="264" spans="1:20" s="41" customFormat="1" ht="28.5" customHeight="1" outlineLevel="3" x14ac:dyDescent="0.2">
      <c r="A264" s="35" t="s">
        <v>320</v>
      </c>
      <c r="B264" s="35"/>
      <c r="C264" s="33" t="s">
        <v>282</v>
      </c>
      <c r="D264" s="36" t="s">
        <v>161</v>
      </c>
      <c r="E264" s="42">
        <f t="shared" si="87"/>
        <v>12.6</v>
      </c>
      <c r="F264" s="38"/>
      <c r="G264" s="38"/>
      <c r="H264" s="37">
        <v>12.6</v>
      </c>
      <c r="I264" s="39"/>
      <c r="J264" s="42">
        <f t="shared" si="88"/>
        <v>0</v>
      </c>
      <c r="K264" s="40"/>
      <c r="L264" s="40"/>
      <c r="M264" s="37">
        <v>0</v>
      </c>
      <c r="N264" s="40"/>
      <c r="O264" s="42">
        <f t="shared" si="85"/>
        <v>0</v>
      </c>
      <c r="P264" s="40"/>
      <c r="Q264" s="40"/>
      <c r="R264" s="37">
        <v>0</v>
      </c>
      <c r="S264" s="40"/>
      <c r="T264" s="40">
        <f t="shared" si="86"/>
        <v>0</v>
      </c>
    </row>
    <row r="265" spans="1:20" s="41" customFormat="1" ht="28.5" customHeight="1" outlineLevel="3" x14ac:dyDescent="0.2">
      <c r="A265" s="35" t="s">
        <v>321</v>
      </c>
      <c r="B265" s="35"/>
      <c r="C265" s="34" t="s">
        <v>283</v>
      </c>
      <c r="D265" s="36"/>
      <c r="E265" s="42">
        <f t="shared" si="87"/>
        <v>100</v>
      </c>
      <c r="F265" s="38"/>
      <c r="G265" s="38"/>
      <c r="H265" s="37">
        <v>100</v>
      </c>
      <c r="I265" s="39"/>
      <c r="J265" s="42">
        <f t="shared" si="88"/>
        <v>0</v>
      </c>
      <c r="K265" s="40"/>
      <c r="L265" s="40"/>
      <c r="M265" s="37">
        <v>0</v>
      </c>
      <c r="N265" s="40"/>
      <c r="O265" s="42">
        <f t="shared" si="85"/>
        <v>0</v>
      </c>
      <c r="P265" s="40"/>
      <c r="Q265" s="40"/>
      <c r="R265" s="37">
        <v>0</v>
      </c>
      <c r="S265" s="40"/>
      <c r="T265" s="40">
        <f t="shared" si="86"/>
        <v>0</v>
      </c>
    </row>
    <row r="266" spans="1:20" s="41" customFormat="1" ht="28.5" customHeight="1" outlineLevel="3" x14ac:dyDescent="0.2">
      <c r="A266" s="35" t="s">
        <v>322</v>
      </c>
      <c r="B266" s="35"/>
      <c r="C266" s="34" t="s">
        <v>657</v>
      </c>
      <c r="D266" s="36" t="s">
        <v>161</v>
      </c>
      <c r="E266" s="42">
        <f t="shared" si="87"/>
        <v>27.5</v>
      </c>
      <c r="F266" s="38"/>
      <c r="G266" s="38"/>
      <c r="H266" s="37">
        <v>27.5</v>
      </c>
      <c r="I266" s="39"/>
      <c r="J266" s="42">
        <f t="shared" si="88"/>
        <v>0</v>
      </c>
      <c r="K266" s="40"/>
      <c r="L266" s="40"/>
      <c r="M266" s="37">
        <v>0</v>
      </c>
      <c r="N266" s="40"/>
      <c r="O266" s="42">
        <f t="shared" si="85"/>
        <v>0</v>
      </c>
      <c r="P266" s="40"/>
      <c r="Q266" s="40"/>
      <c r="R266" s="37">
        <v>0</v>
      </c>
      <c r="S266" s="40"/>
      <c r="T266" s="40">
        <f t="shared" si="86"/>
        <v>0</v>
      </c>
    </row>
    <row r="267" spans="1:20" s="41" customFormat="1" ht="28.5" customHeight="1" outlineLevel="3" x14ac:dyDescent="0.2">
      <c r="A267" s="35" t="s">
        <v>323</v>
      </c>
      <c r="B267" s="35"/>
      <c r="C267" s="34" t="s">
        <v>284</v>
      </c>
      <c r="D267" s="36"/>
      <c r="E267" s="42">
        <f t="shared" si="87"/>
        <v>100</v>
      </c>
      <c r="F267" s="38"/>
      <c r="G267" s="38"/>
      <c r="H267" s="37">
        <v>100</v>
      </c>
      <c r="I267" s="39"/>
      <c r="J267" s="42">
        <f t="shared" si="88"/>
        <v>0</v>
      </c>
      <c r="K267" s="40"/>
      <c r="L267" s="40"/>
      <c r="M267" s="37">
        <v>0</v>
      </c>
      <c r="N267" s="40"/>
      <c r="O267" s="42">
        <f t="shared" si="85"/>
        <v>0</v>
      </c>
      <c r="P267" s="40"/>
      <c r="Q267" s="40"/>
      <c r="R267" s="37">
        <v>0</v>
      </c>
      <c r="S267" s="40"/>
      <c r="T267" s="40">
        <f t="shared" si="86"/>
        <v>0</v>
      </c>
    </row>
    <row r="268" spans="1:20" s="41" customFormat="1" ht="28.5" customHeight="1" outlineLevel="3" x14ac:dyDescent="0.2">
      <c r="A268" s="35" t="s">
        <v>324</v>
      </c>
      <c r="B268" s="35"/>
      <c r="C268" s="34" t="s">
        <v>285</v>
      </c>
      <c r="D268" s="36" t="s">
        <v>161</v>
      </c>
      <c r="E268" s="42">
        <f t="shared" si="87"/>
        <v>198</v>
      </c>
      <c r="F268" s="38"/>
      <c r="G268" s="38"/>
      <c r="H268" s="37">
        <v>198</v>
      </c>
      <c r="I268" s="39"/>
      <c r="J268" s="42">
        <f t="shared" si="88"/>
        <v>74.8</v>
      </c>
      <c r="K268" s="40"/>
      <c r="L268" s="40"/>
      <c r="M268" s="37">
        <v>74.8</v>
      </c>
      <c r="N268" s="40"/>
      <c r="O268" s="42">
        <f t="shared" si="85"/>
        <v>74.8</v>
      </c>
      <c r="P268" s="40"/>
      <c r="Q268" s="40"/>
      <c r="R268" s="37">
        <v>74.8</v>
      </c>
      <c r="S268" s="40"/>
      <c r="T268" s="40">
        <f t="shared" si="86"/>
        <v>37.777777777777779</v>
      </c>
    </row>
    <row r="269" spans="1:20" s="41" customFormat="1" ht="28.5" customHeight="1" outlineLevel="3" x14ac:dyDescent="0.2">
      <c r="A269" s="35" t="s">
        <v>325</v>
      </c>
      <c r="B269" s="35"/>
      <c r="C269" s="34" t="s">
        <v>658</v>
      </c>
      <c r="D269" s="36"/>
      <c r="E269" s="42">
        <f t="shared" si="87"/>
        <v>220</v>
      </c>
      <c r="F269" s="38"/>
      <c r="G269" s="38"/>
      <c r="H269" s="37">
        <v>220</v>
      </c>
      <c r="I269" s="39"/>
      <c r="J269" s="42">
        <f t="shared" si="88"/>
        <v>79</v>
      </c>
      <c r="K269" s="40"/>
      <c r="L269" s="40"/>
      <c r="M269" s="37">
        <v>79</v>
      </c>
      <c r="N269" s="40"/>
      <c r="O269" s="42">
        <f t="shared" si="85"/>
        <v>79</v>
      </c>
      <c r="P269" s="40"/>
      <c r="Q269" s="40"/>
      <c r="R269" s="37">
        <v>79</v>
      </c>
      <c r="S269" s="40"/>
      <c r="T269" s="40">
        <f t="shared" si="86"/>
        <v>35.909090909090907</v>
      </c>
    </row>
    <row r="270" spans="1:20" s="41" customFormat="1" ht="28.5" customHeight="1" outlineLevel="3" x14ac:dyDescent="0.2">
      <c r="A270" s="35" t="s">
        <v>326</v>
      </c>
      <c r="B270" s="35"/>
      <c r="C270" s="34" t="s">
        <v>286</v>
      </c>
      <c r="D270" s="36"/>
      <c r="E270" s="42">
        <f t="shared" si="87"/>
        <v>64</v>
      </c>
      <c r="F270" s="38"/>
      <c r="G270" s="38"/>
      <c r="H270" s="37">
        <v>64</v>
      </c>
      <c r="I270" s="39"/>
      <c r="J270" s="42">
        <f t="shared" si="88"/>
        <v>28</v>
      </c>
      <c r="K270" s="40"/>
      <c r="L270" s="40"/>
      <c r="M270" s="37">
        <v>28</v>
      </c>
      <c r="N270" s="40"/>
      <c r="O270" s="42">
        <f t="shared" si="85"/>
        <v>28</v>
      </c>
      <c r="P270" s="40"/>
      <c r="Q270" s="40"/>
      <c r="R270" s="37">
        <v>28</v>
      </c>
      <c r="S270" s="40"/>
      <c r="T270" s="40">
        <f t="shared" si="86"/>
        <v>43.75</v>
      </c>
    </row>
    <row r="271" spans="1:20" s="41" customFormat="1" ht="28.5" customHeight="1" outlineLevel="3" x14ac:dyDescent="0.2">
      <c r="A271" s="35" t="s">
        <v>327</v>
      </c>
      <c r="B271" s="35"/>
      <c r="C271" s="34" t="s">
        <v>287</v>
      </c>
      <c r="D271" s="36"/>
      <c r="E271" s="42">
        <f t="shared" si="87"/>
        <v>26.16</v>
      </c>
      <c r="F271" s="38"/>
      <c r="G271" s="38"/>
      <c r="H271" s="37">
        <v>26.16</v>
      </c>
      <c r="I271" s="39"/>
      <c r="J271" s="42">
        <f t="shared" si="88"/>
        <v>14.72</v>
      </c>
      <c r="K271" s="40"/>
      <c r="L271" s="40"/>
      <c r="M271" s="37">
        <v>14.72</v>
      </c>
      <c r="N271" s="40"/>
      <c r="O271" s="42">
        <f t="shared" si="85"/>
        <v>14.72</v>
      </c>
      <c r="P271" s="40"/>
      <c r="Q271" s="40"/>
      <c r="R271" s="37">
        <v>14.72</v>
      </c>
      <c r="S271" s="40"/>
      <c r="T271" s="40">
        <f t="shared" si="86"/>
        <v>56.269113149847094</v>
      </c>
    </row>
    <row r="272" spans="1:20" s="41" customFormat="1" ht="28.5" customHeight="1" outlineLevel="3" x14ac:dyDescent="0.2">
      <c r="A272" s="35" t="s">
        <v>332</v>
      </c>
      <c r="B272" s="35"/>
      <c r="C272" s="34" t="s">
        <v>659</v>
      </c>
      <c r="D272" s="36"/>
      <c r="E272" s="42">
        <f t="shared" si="87"/>
        <v>40</v>
      </c>
      <c r="F272" s="38"/>
      <c r="G272" s="38"/>
      <c r="H272" s="37">
        <v>40</v>
      </c>
      <c r="I272" s="39"/>
      <c r="J272" s="42">
        <f t="shared" si="88"/>
        <v>0</v>
      </c>
      <c r="K272" s="40"/>
      <c r="L272" s="40"/>
      <c r="M272" s="37">
        <v>0</v>
      </c>
      <c r="N272" s="40"/>
      <c r="O272" s="42">
        <f t="shared" si="85"/>
        <v>0</v>
      </c>
      <c r="P272" s="40"/>
      <c r="Q272" s="40"/>
      <c r="R272" s="37">
        <v>0</v>
      </c>
      <c r="S272" s="40"/>
      <c r="T272" s="40">
        <f t="shared" si="86"/>
        <v>0</v>
      </c>
    </row>
    <row r="273" spans="1:22" s="41" customFormat="1" ht="45.75" customHeight="1" outlineLevel="3" x14ac:dyDescent="0.2">
      <c r="A273" s="35" t="s">
        <v>333</v>
      </c>
      <c r="B273" s="35"/>
      <c r="C273" s="34" t="s">
        <v>660</v>
      </c>
      <c r="D273" s="36"/>
      <c r="E273" s="42">
        <f t="shared" si="87"/>
        <v>488.67</v>
      </c>
      <c r="F273" s="38"/>
      <c r="G273" s="38"/>
      <c r="H273" s="37">
        <v>488.67</v>
      </c>
      <c r="I273" s="39"/>
      <c r="J273" s="42">
        <f t="shared" si="88"/>
        <v>357.93</v>
      </c>
      <c r="K273" s="40"/>
      <c r="L273" s="40"/>
      <c r="M273" s="37">
        <v>357.93</v>
      </c>
      <c r="N273" s="40"/>
      <c r="O273" s="42">
        <f t="shared" si="85"/>
        <v>357.93</v>
      </c>
      <c r="P273" s="40"/>
      <c r="Q273" s="40"/>
      <c r="R273" s="37">
        <v>357.93</v>
      </c>
      <c r="S273" s="40"/>
      <c r="T273" s="40">
        <f t="shared" si="86"/>
        <v>73.245748664743076</v>
      </c>
    </row>
    <row r="274" spans="1:22" s="41" customFormat="1" ht="28.5" customHeight="1" outlineLevel="3" x14ac:dyDescent="0.2">
      <c r="A274" s="35" t="s">
        <v>334</v>
      </c>
      <c r="B274" s="35"/>
      <c r="C274" s="34" t="s">
        <v>661</v>
      </c>
      <c r="D274" s="36"/>
      <c r="E274" s="42">
        <f t="shared" si="87"/>
        <v>600</v>
      </c>
      <c r="F274" s="38"/>
      <c r="G274" s="38"/>
      <c r="H274" s="37">
        <v>600</v>
      </c>
      <c r="I274" s="39"/>
      <c r="J274" s="42">
        <f t="shared" si="88"/>
        <v>193.82</v>
      </c>
      <c r="K274" s="40"/>
      <c r="L274" s="40"/>
      <c r="M274" s="37">
        <v>193.82</v>
      </c>
      <c r="N274" s="40"/>
      <c r="O274" s="42">
        <f t="shared" si="85"/>
        <v>193.82</v>
      </c>
      <c r="P274" s="40"/>
      <c r="Q274" s="40"/>
      <c r="R274" s="37">
        <v>193.82</v>
      </c>
      <c r="S274" s="40"/>
      <c r="T274" s="40">
        <f t="shared" si="86"/>
        <v>32.303333333333335</v>
      </c>
    </row>
    <row r="275" spans="1:22" s="41" customFormat="1" ht="28.5" customHeight="1" outlineLevel="3" x14ac:dyDescent="0.2">
      <c r="A275" s="35" t="s">
        <v>663</v>
      </c>
      <c r="B275" s="35"/>
      <c r="C275" s="33" t="s">
        <v>662</v>
      </c>
      <c r="D275" s="36" t="s">
        <v>161</v>
      </c>
      <c r="E275" s="42">
        <f t="shared" si="87"/>
        <v>882.6</v>
      </c>
      <c r="F275" s="38"/>
      <c r="G275" s="38"/>
      <c r="H275" s="37">
        <v>882.6</v>
      </c>
      <c r="I275" s="39"/>
      <c r="J275" s="42">
        <f t="shared" si="88"/>
        <v>882.6</v>
      </c>
      <c r="K275" s="40"/>
      <c r="L275" s="40"/>
      <c r="M275" s="37">
        <v>882.6</v>
      </c>
      <c r="N275" s="40"/>
      <c r="O275" s="42">
        <f t="shared" si="85"/>
        <v>882.6</v>
      </c>
      <c r="P275" s="40"/>
      <c r="Q275" s="40"/>
      <c r="R275" s="37">
        <v>882.6</v>
      </c>
      <c r="S275" s="40"/>
      <c r="T275" s="40">
        <f t="shared" si="86"/>
        <v>100</v>
      </c>
    </row>
    <row r="276" spans="1:22" ht="39" customHeight="1" outlineLevel="2" x14ac:dyDescent="0.2">
      <c r="A276" s="140" t="s">
        <v>163</v>
      </c>
      <c r="B276" s="159" t="s">
        <v>665</v>
      </c>
      <c r="C276" s="160"/>
      <c r="D276" s="141"/>
      <c r="E276" s="42">
        <f t="shared" si="87"/>
        <v>2869.29</v>
      </c>
      <c r="F276" s="38"/>
      <c r="G276" s="38"/>
      <c r="H276" s="42">
        <f>H277</f>
        <v>2869.29</v>
      </c>
      <c r="I276" s="39"/>
      <c r="J276" s="42">
        <f t="shared" si="88"/>
        <v>1659.07</v>
      </c>
      <c r="K276" s="40"/>
      <c r="L276" s="40"/>
      <c r="M276" s="42">
        <f>M277</f>
        <v>1659.07</v>
      </c>
      <c r="N276" s="40"/>
      <c r="O276" s="42">
        <f t="shared" si="85"/>
        <v>1659.07</v>
      </c>
      <c r="P276" s="40"/>
      <c r="Q276" s="40"/>
      <c r="R276" s="42">
        <f>R277</f>
        <v>1659.07</v>
      </c>
      <c r="S276" s="40"/>
      <c r="T276" s="40">
        <f t="shared" si="86"/>
        <v>57.821621376716891</v>
      </c>
    </row>
    <row r="277" spans="1:22" ht="39" customHeight="1" outlineLevel="3" x14ac:dyDescent="0.2">
      <c r="A277" s="35" t="s">
        <v>667</v>
      </c>
      <c r="B277" s="35"/>
      <c r="C277" s="33" t="s">
        <v>666</v>
      </c>
      <c r="D277" s="79" t="s">
        <v>161</v>
      </c>
      <c r="E277" s="42">
        <f t="shared" si="87"/>
        <v>2869.29</v>
      </c>
      <c r="F277" s="38"/>
      <c r="G277" s="38"/>
      <c r="H277" s="37">
        <v>2869.29</v>
      </c>
      <c r="I277" s="39"/>
      <c r="J277" s="42">
        <f t="shared" si="88"/>
        <v>1659.07</v>
      </c>
      <c r="K277" s="40"/>
      <c r="L277" s="40"/>
      <c r="M277" s="37">
        <v>1659.07</v>
      </c>
      <c r="N277" s="40"/>
      <c r="O277" s="42">
        <f t="shared" si="85"/>
        <v>1659.07</v>
      </c>
      <c r="P277" s="40"/>
      <c r="Q277" s="40"/>
      <c r="R277" s="37">
        <v>1659.07</v>
      </c>
      <c r="S277" s="40"/>
      <c r="T277" s="40">
        <f t="shared" si="86"/>
        <v>57.821621376716891</v>
      </c>
    </row>
    <row r="278" spans="1:22" ht="75" customHeight="1" x14ac:dyDescent="0.2">
      <c r="A278" s="108">
        <v>10</v>
      </c>
      <c r="B278" s="165" t="s">
        <v>668</v>
      </c>
      <c r="C278" s="166"/>
      <c r="D278" s="142"/>
      <c r="E278" s="46">
        <f t="shared" ref="E278:E286" si="89">SUM(F278:I278)</f>
        <v>410.8</v>
      </c>
      <c r="F278" s="82"/>
      <c r="G278" s="82"/>
      <c r="H278" s="46">
        <f>H279+H282</f>
        <v>410.8</v>
      </c>
      <c r="I278" s="143"/>
      <c r="J278" s="46">
        <f t="shared" ref="J278:J286" si="90">SUM(K278:N278)</f>
        <v>200.06</v>
      </c>
      <c r="K278" s="48"/>
      <c r="L278" s="48"/>
      <c r="M278" s="46">
        <f>M279+M282</f>
        <v>200.06</v>
      </c>
      <c r="N278" s="48"/>
      <c r="O278" s="46">
        <f t="shared" ref="O278:O286" si="91">SUM(P278:S278)</f>
        <v>200.06</v>
      </c>
      <c r="P278" s="48"/>
      <c r="Q278" s="48"/>
      <c r="R278" s="46">
        <f>R279+R282</f>
        <v>200.06</v>
      </c>
      <c r="S278" s="48"/>
      <c r="T278" s="48">
        <f>O278/E278*100</f>
        <v>48.70009737098345</v>
      </c>
    </row>
    <row r="279" spans="1:22" ht="57" customHeight="1" outlineLevel="1" x14ac:dyDescent="0.2">
      <c r="A279" s="105" t="s">
        <v>23</v>
      </c>
      <c r="B279" s="161" t="s">
        <v>669</v>
      </c>
      <c r="C279" s="162"/>
      <c r="D279" s="144"/>
      <c r="E279" s="51">
        <f t="shared" si="89"/>
        <v>410.8</v>
      </c>
      <c r="F279" s="77"/>
      <c r="G279" s="77"/>
      <c r="H279" s="51">
        <f>SUM(H280:H281)</f>
        <v>410.8</v>
      </c>
      <c r="I279" s="138"/>
      <c r="J279" s="51">
        <f t="shared" si="90"/>
        <v>200.06</v>
      </c>
      <c r="K279" s="55"/>
      <c r="L279" s="55"/>
      <c r="M279" s="51">
        <f>SUM(M280:M281)</f>
        <v>200.06</v>
      </c>
      <c r="N279" s="55"/>
      <c r="O279" s="51">
        <f t="shared" si="91"/>
        <v>200.06</v>
      </c>
      <c r="P279" s="55"/>
      <c r="Q279" s="55"/>
      <c r="R279" s="51">
        <f>SUM(R280:R281)</f>
        <v>200.06</v>
      </c>
      <c r="S279" s="55"/>
      <c r="T279" s="55">
        <f>O279/E279*100</f>
        <v>48.70009737098345</v>
      </c>
    </row>
    <row r="280" spans="1:22" ht="38.25" customHeight="1" outlineLevel="2" x14ac:dyDescent="0.2">
      <c r="A280" s="106" t="s">
        <v>164</v>
      </c>
      <c r="B280" s="159" t="s">
        <v>670</v>
      </c>
      <c r="C280" s="160"/>
      <c r="D280" s="145"/>
      <c r="E280" s="60">
        <f t="shared" si="89"/>
        <v>90</v>
      </c>
      <c r="F280" s="80"/>
      <c r="G280" s="80"/>
      <c r="H280" s="65">
        <v>90</v>
      </c>
      <c r="I280" s="139"/>
      <c r="J280" s="60">
        <f t="shared" si="90"/>
        <v>0</v>
      </c>
      <c r="K280" s="63"/>
      <c r="L280" s="99"/>
      <c r="M280" s="65">
        <v>0</v>
      </c>
      <c r="N280" s="63"/>
      <c r="O280" s="60">
        <f t="shared" si="91"/>
        <v>0</v>
      </c>
      <c r="P280" s="63"/>
      <c r="Q280" s="99"/>
      <c r="R280" s="65">
        <v>0</v>
      </c>
      <c r="S280" s="63"/>
      <c r="T280" s="55">
        <f t="shared" ref="T280:T281" si="92">O280/E280*100</f>
        <v>0</v>
      </c>
    </row>
    <row r="281" spans="1:22" ht="39.75" customHeight="1" outlineLevel="2" x14ac:dyDescent="0.2">
      <c r="A281" s="106" t="s">
        <v>165</v>
      </c>
      <c r="B281" s="159" t="s">
        <v>671</v>
      </c>
      <c r="C281" s="160"/>
      <c r="D281" s="145"/>
      <c r="E281" s="60">
        <f t="shared" si="89"/>
        <v>320.8</v>
      </c>
      <c r="F281" s="80"/>
      <c r="G281" s="80"/>
      <c r="H281" s="65">
        <v>320.8</v>
      </c>
      <c r="I281" s="139"/>
      <c r="J281" s="60">
        <f t="shared" si="90"/>
        <v>200.06</v>
      </c>
      <c r="K281" s="63"/>
      <c r="L281" s="99"/>
      <c r="M281" s="65">
        <v>200.06</v>
      </c>
      <c r="N281" s="63"/>
      <c r="O281" s="60">
        <f t="shared" si="91"/>
        <v>200.06</v>
      </c>
      <c r="P281" s="63"/>
      <c r="Q281" s="99"/>
      <c r="R281" s="65">
        <v>200.06</v>
      </c>
      <c r="S281" s="63"/>
      <c r="T281" s="55">
        <f t="shared" si="92"/>
        <v>62.362842892768079</v>
      </c>
    </row>
    <row r="282" spans="1:22" ht="51" customHeight="1" outlineLevel="1" x14ac:dyDescent="0.2">
      <c r="A282" s="113" t="s">
        <v>166</v>
      </c>
      <c r="B282" s="161" t="s">
        <v>672</v>
      </c>
      <c r="C282" s="162"/>
      <c r="D282" s="145"/>
      <c r="E282" s="51">
        <f t="shared" si="89"/>
        <v>0</v>
      </c>
      <c r="F282" s="77"/>
      <c r="G282" s="77"/>
      <c r="H282" s="51">
        <f>SUM(H283:H284)</f>
        <v>0</v>
      </c>
      <c r="I282" s="138"/>
      <c r="J282" s="51">
        <f t="shared" si="90"/>
        <v>0</v>
      </c>
      <c r="K282" s="55"/>
      <c r="L282" s="146"/>
      <c r="M282" s="51">
        <f>SUM(M283:M284)</f>
        <v>0</v>
      </c>
      <c r="N282" s="55"/>
      <c r="O282" s="51">
        <f t="shared" si="91"/>
        <v>0</v>
      </c>
      <c r="P282" s="55"/>
      <c r="Q282" s="146"/>
      <c r="R282" s="51">
        <f>SUM(R283:R284)</f>
        <v>0</v>
      </c>
      <c r="S282" s="55"/>
      <c r="T282" s="55" t="s">
        <v>273</v>
      </c>
    </row>
    <row r="283" spans="1:22" ht="40.5" customHeight="1" outlineLevel="2" x14ac:dyDescent="0.2">
      <c r="A283" s="106" t="s">
        <v>167</v>
      </c>
      <c r="B283" s="159" t="s">
        <v>673</v>
      </c>
      <c r="C283" s="160"/>
      <c r="D283" s="145"/>
      <c r="E283" s="60">
        <f t="shared" si="89"/>
        <v>0</v>
      </c>
      <c r="F283" s="80"/>
      <c r="G283" s="80"/>
      <c r="H283" s="65">
        <v>0</v>
      </c>
      <c r="I283" s="139"/>
      <c r="J283" s="60">
        <f t="shared" si="90"/>
        <v>0</v>
      </c>
      <c r="K283" s="63"/>
      <c r="L283" s="99"/>
      <c r="M283" s="65">
        <v>0</v>
      </c>
      <c r="N283" s="63"/>
      <c r="O283" s="60">
        <f t="shared" si="91"/>
        <v>0</v>
      </c>
      <c r="P283" s="63"/>
      <c r="Q283" s="99"/>
      <c r="R283" s="65">
        <v>0</v>
      </c>
      <c r="S283" s="63"/>
      <c r="T283" s="63" t="s">
        <v>257</v>
      </c>
    </row>
    <row r="284" spans="1:22" ht="51.75" customHeight="1" outlineLevel="2" x14ac:dyDescent="0.2">
      <c r="A284" s="106" t="s">
        <v>168</v>
      </c>
      <c r="B284" s="159" t="s">
        <v>674</v>
      </c>
      <c r="C284" s="160"/>
      <c r="D284" s="145"/>
      <c r="E284" s="60">
        <f t="shared" si="89"/>
        <v>0</v>
      </c>
      <c r="F284" s="80"/>
      <c r="G284" s="80"/>
      <c r="H284" s="65">
        <v>0</v>
      </c>
      <c r="I284" s="139"/>
      <c r="J284" s="60">
        <f t="shared" si="90"/>
        <v>0</v>
      </c>
      <c r="K284" s="63"/>
      <c r="L284" s="99"/>
      <c r="M284" s="65">
        <v>0</v>
      </c>
      <c r="N284" s="63"/>
      <c r="O284" s="60">
        <f t="shared" si="91"/>
        <v>0</v>
      </c>
      <c r="P284" s="63"/>
      <c r="Q284" s="99"/>
      <c r="R284" s="65">
        <v>0</v>
      </c>
      <c r="S284" s="63"/>
      <c r="T284" s="63" t="s">
        <v>257</v>
      </c>
    </row>
    <row r="285" spans="1:22" ht="75" customHeight="1" x14ac:dyDescent="0.2">
      <c r="A285" s="108">
        <v>11</v>
      </c>
      <c r="B285" s="165" t="s">
        <v>675</v>
      </c>
      <c r="C285" s="166"/>
      <c r="D285" s="100"/>
      <c r="E285" s="46">
        <f t="shared" si="89"/>
        <v>127757.24000000002</v>
      </c>
      <c r="F285" s="120">
        <f>F286+F316</f>
        <v>4776.5</v>
      </c>
      <c r="G285" s="120">
        <f t="shared" ref="G285:H285" si="93">G286+G316</f>
        <v>15723.5</v>
      </c>
      <c r="H285" s="120">
        <f t="shared" si="93"/>
        <v>107257.24000000002</v>
      </c>
      <c r="I285" s="143"/>
      <c r="J285" s="46">
        <f t="shared" si="90"/>
        <v>34734.51</v>
      </c>
      <c r="K285" s="120">
        <f>K286+K316</f>
        <v>0</v>
      </c>
      <c r="L285" s="120">
        <f t="shared" ref="L285" si="94">L286+L316</f>
        <v>0</v>
      </c>
      <c r="M285" s="120">
        <f>M286+M316</f>
        <v>34734.51</v>
      </c>
      <c r="N285" s="48"/>
      <c r="O285" s="46">
        <f t="shared" si="91"/>
        <v>34734.51</v>
      </c>
      <c r="P285" s="120">
        <f>P286+P316</f>
        <v>0</v>
      </c>
      <c r="Q285" s="120">
        <f t="shared" ref="Q285" si="95">Q286+Q316</f>
        <v>0</v>
      </c>
      <c r="R285" s="120">
        <f t="shared" ref="R285" si="96">R286+R316</f>
        <v>34734.51</v>
      </c>
      <c r="S285" s="48"/>
      <c r="T285" s="48">
        <f>O285/E285*100</f>
        <v>27.187899488122941</v>
      </c>
      <c r="V285" s="71"/>
    </row>
    <row r="286" spans="1:22" s="56" customFormat="1" ht="60" customHeight="1" outlineLevel="1" x14ac:dyDescent="0.2">
      <c r="A286" s="113" t="s">
        <v>174</v>
      </c>
      <c r="B286" s="161" t="s">
        <v>676</v>
      </c>
      <c r="C286" s="162"/>
      <c r="D286" s="50"/>
      <c r="E286" s="51">
        <f t="shared" si="89"/>
        <v>104746.89000000001</v>
      </c>
      <c r="F286" s="77"/>
      <c r="G286" s="77"/>
      <c r="H286" s="51">
        <f>H287+H300+H301+H307+H312+H313+H314+H315</f>
        <v>104746.89000000001</v>
      </c>
      <c r="I286" s="138"/>
      <c r="J286" s="51">
        <f t="shared" si="90"/>
        <v>34734.51</v>
      </c>
      <c r="K286" s="55"/>
      <c r="L286" s="127"/>
      <c r="M286" s="51">
        <f>M287+M300+M301+M307+M312+M313+M314+M315</f>
        <v>34734.51</v>
      </c>
      <c r="N286" s="55"/>
      <c r="O286" s="51">
        <f t="shared" si="91"/>
        <v>34734.51</v>
      </c>
      <c r="P286" s="55"/>
      <c r="Q286" s="127"/>
      <c r="R286" s="51">
        <f>R287+R300+R301+R307+R312+R313+R314+R315</f>
        <v>34734.51</v>
      </c>
      <c r="S286" s="55"/>
      <c r="T286" s="55">
        <f>O286/E286*100</f>
        <v>33.160421278378763</v>
      </c>
      <c r="U286" s="147"/>
    </row>
    <row r="287" spans="1:22" ht="33.75" customHeight="1" outlineLevel="2" x14ac:dyDescent="0.2">
      <c r="A287" s="106" t="s">
        <v>679</v>
      </c>
      <c r="B287" s="157" t="s">
        <v>169</v>
      </c>
      <c r="C287" s="158"/>
      <c r="D287" s="79"/>
      <c r="E287" s="60">
        <f t="shared" ref="E287:E308" si="97">SUM(F287:I287)</f>
        <v>58288</v>
      </c>
      <c r="F287" s="80"/>
      <c r="G287" s="80"/>
      <c r="H287" s="60">
        <f>H288+H291+H292+H293+H294+H295+H296+H297+H298+H299</f>
        <v>58288</v>
      </c>
      <c r="I287" s="139"/>
      <c r="J287" s="60">
        <f t="shared" ref="J287:J308" si="98">SUM(K287:N287)</f>
        <v>17612.57</v>
      </c>
      <c r="K287" s="63"/>
      <c r="L287" s="103"/>
      <c r="M287" s="60">
        <f>M288+M291+M292+M293+M294+M295+M296+M297+M298+M299</f>
        <v>17612.57</v>
      </c>
      <c r="N287" s="63"/>
      <c r="O287" s="60">
        <f t="shared" ref="O287:O308" si="99">SUM(P287:S287)</f>
        <v>17612.57</v>
      </c>
      <c r="P287" s="63"/>
      <c r="Q287" s="103"/>
      <c r="R287" s="60">
        <f>R288+R291+R292+R293+R294+R295+R296+R297+R298+R299</f>
        <v>17612.57</v>
      </c>
      <c r="S287" s="63"/>
      <c r="T287" s="63">
        <f t="shared" ref="T287:T308" si="100">O287/E287*100</f>
        <v>30.21645964864123</v>
      </c>
      <c r="U287" s="89"/>
    </row>
    <row r="288" spans="1:22" ht="27.75" customHeight="1" outlineLevel="3" x14ac:dyDescent="0.2">
      <c r="A288" s="117" t="s">
        <v>680</v>
      </c>
      <c r="B288" s="117"/>
      <c r="C288" s="90" t="s">
        <v>305</v>
      </c>
      <c r="D288" s="59"/>
      <c r="E288" s="60">
        <f>SUM(F288:I288)</f>
        <v>940.28</v>
      </c>
      <c r="F288" s="80"/>
      <c r="G288" s="80"/>
      <c r="H288" s="60">
        <f>SUM(H289:H290)</f>
        <v>940.28</v>
      </c>
      <c r="I288" s="139"/>
      <c r="J288" s="60">
        <f t="shared" si="98"/>
        <v>0</v>
      </c>
      <c r="K288" s="63"/>
      <c r="L288" s="103"/>
      <c r="M288" s="60">
        <f>SUM(M289:M290)</f>
        <v>0</v>
      </c>
      <c r="N288" s="63"/>
      <c r="O288" s="60">
        <f t="shared" si="99"/>
        <v>0</v>
      </c>
      <c r="P288" s="63"/>
      <c r="Q288" s="103"/>
      <c r="R288" s="60">
        <f>SUM(R289:R290)</f>
        <v>0</v>
      </c>
      <c r="S288" s="63"/>
      <c r="T288" s="63">
        <f t="shared" si="100"/>
        <v>0</v>
      </c>
      <c r="U288" s="89"/>
    </row>
    <row r="289" spans="1:21" s="41" customFormat="1" ht="56.25" customHeight="1" outlineLevel="4" x14ac:dyDescent="0.2">
      <c r="A289" s="35" t="s">
        <v>681</v>
      </c>
      <c r="B289" s="35"/>
      <c r="C289" s="33" t="s">
        <v>677</v>
      </c>
      <c r="D289" s="36"/>
      <c r="E289" s="42">
        <f t="shared" ref="E289:E293" si="101">SUM(F289:I289)</f>
        <v>460.23</v>
      </c>
      <c r="F289" s="38"/>
      <c r="G289" s="38"/>
      <c r="H289" s="37">
        <v>460.23</v>
      </c>
      <c r="I289" s="39"/>
      <c r="J289" s="42">
        <f t="shared" si="98"/>
        <v>0</v>
      </c>
      <c r="K289" s="40"/>
      <c r="L289" s="116"/>
      <c r="M289" s="37">
        <v>0</v>
      </c>
      <c r="N289" s="40"/>
      <c r="O289" s="42">
        <f t="shared" si="99"/>
        <v>0</v>
      </c>
      <c r="P289" s="40"/>
      <c r="Q289" s="116"/>
      <c r="R289" s="37">
        <v>0</v>
      </c>
      <c r="S289" s="40"/>
      <c r="T289" s="40">
        <f t="shared" si="100"/>
        <v>0</v>
      </c>
      <c r="U289" s="92"/>
    </row>
    <row r="290" spans="1:21" s="41" customFormat="1" ht="46.5" customHeight="1" outlineLevel="4" x14ac:dyDescent="0.2">
      <c r="A290" s="35" t="s">
        <v>682</v>
      </c>
      <c r="B290" s="35"/>
      <c r="C290" s="33" t="s">
        <v>678</v>
      </c>
      <c r="D290" s="36"/>
      <c r="E290" s="42">
        <f t="shared" si="101"/>
        <v>480.05</v>
      </c>
      <c r="F290" s="38"/>
      <c r="G290" s="38"/>
      <c r="H290" s="37">
        <v>480.05</v>
      </c>
      <c r="I290" s="39"/>
      <c r="J290" s="42">
        <f t="shared" si="98"/>
        <v>0</v>
      </c>
      <c r="K290" s="40"/>
      <c r="L290" s="116"/>
      <c r="M290" s="37">
        <v>0</v>
      </c>
      <c r="N290" s="40"/>
      <c r="O290" s="42">
        <f t="shared" si="99"/>
        <v>0</v>
      </c>
      <c r="P290" s="40"/>
      <c r="Q290" s="116"/>
      <c r="R290" s="37">
        <v>0</v>
      </c>
      <c r="S290" s="40"/>
      <c r="T290" s="40">
        <f t="shared" si="100"/>
        <v>0</v>
      </c>
      <c r="U290" s="92"/>
    </row>
    <row r="291" spans="1:21" ht="41.25" customHeight="1" outlineLevel="3" x14ac:dyDescent="0.2">
      <c r="A291" s="117" t="s">
        <v>687</v>
      </c>
      <c r="B291" s="117"/>
      <c r="C291" s="90" t="s">
        <v>304</v>
      </c>
      <c r="D291" s="59"/>
      <c r="E291" s="60">
        <f t="shared" si="101"/>
        <v>81</v>
      </c>
      <c r="F291" s="80"/>
      <c r="G291" s="80"/>
      <c r="H291" s="65">
        <v>81</v>
      </c>
      <c r="I291" s="139"/>
      <c r="J291" s="60">
        <f t="shared" si="98"/>
        <v>24.3</v>
      </c>
      <c r="K291" s="63"/>
      <c r="L291" s="103"/>
      <c r="M291" s="65">
        <v>24.3</v>
      </c>
      <c r="N291" s="63"/>
      <c r="O291" s="60">
        <f t="shared" si="99"/>
        <v>24.3</v>
      </c>
      <c r="P291" s="63"/>
      <c r="Q291" s="103"/>
      <c r="R291" s="65">
        <v>24.3</v>
      </c>
      <c r="S291" s="63"/>
      <c r="T291" s="63">
        <f t="shared" si="100"/>
        <v>30</v>
      </c>
      <c r="U291" s="89"/>
    </row>
    <row r="292" spans="1:21" ht="24.75" customHeight="1" outlineLevel="3" x14ac:dyDescent="0.2">
      <c r="A292" s="117" t="s">
        <v>688</v>
      </c>
      <c r="B292" s="117"/>
      <c r="C292" s="90" t="s">
        <v>271</v>
      </c>
      <c r="D292" s="59"/>
      <c r="E292" s="60">
        <f t="shared" si="101"/>
        <v>312</v>
      </c>
      <c r="F292" s="80"/>
      <c r="G292" s="80"/>
      <c r="H292" s="65">
        <v>312</v>
      </c>
      <c r="I292" s="139"/>
      <c r="J292" s="60">
        <f t="shared" si="98"/>
        <v>0</v>
      </c>
      <c r="K292" s="63"/>
      <c r="L292" s="103"/>
      <c r="M292" s="65">
        <v>0</v>
      </c>
      <c r="N292" s="63"/>
      <c r="O292" s="60">
        <f t="shared" si="99"/>
        <v>0</v>
      </c>
      <c r="P292" s="63"/>
      <c r="Q292" s="103"/>
      <c r="R292" s="65">
        <v>0</v>
      </c>
      <c r="S292" s="63"/>
      <c r="T292" s="63">
        <f t="shared" si="100"/>
        <v>0</v>
      </c>
      <c r="U292" s="89"/>
    </row>
    <row r="293" spans="1:21" ht="33.75" customHeight="1" outlineLevel="3" x14ac:dyDescent="0.2">
      <c r="A293" s="117" t="s">
        <v>689</v>
      </c>
      <c r="B293" s="117"/>
      <c r="C293" s="90" t="s">
        <v>683</v>
      </c>
      <c r="D293" s="59"/>
      <c r="E293" s="60">
        <f t="shared" si="101"/>
        <v>250</v>
      </c>
      <c r="F293" s="80"/>
      <c r="G293" s="80"/>
      <c r="H293" s="65">
        <v>250</v>
      </c>
      <c r="I293" s="139"/>
      <c r="J293" s="60">
        <f t="shared" si="98"/>
        <v>0</v>
      </c>
      <c r="K293" s="63"/>
      <c r="L293" s="103"/>
      <c r="M293" s="65">
        <v>0</v>
      </c>
      <c r="N293" s="63"/>
      <c r="O293" s="60">
        <f t="shared" si="99"/>
        <v>0</v>
      </c>
      <c r="P293" s="63"/>
      <c r="Q293" s="103"/>
      <c r="R293" s="65">
        <v>0</v>
      </c>
      <c r="S293" s="63"/>
      <c r="T293" s="63">
        <f t="shared" si="100"/>
        <v>0</v>
      </c>
      <c r="U293" s="89"/>
    </row>
    <row r="294" spans="1:21" ht="37.5" customHeight="1" outlineLevel="3" x14ac:dyDescent="0.2">
      <c r="A294" s="117" t="s">
        <v>690</v>
      </c>
      <c r="B294" s="117"/>
      <c r="C294" s="90" t="s">
        <v>684</v>
      </c>
      <c r="D294" s="59"/>
      <c r="E294" s="60">
        <f t="shared" si="97"/>
        <v>54273.79</v>
      </c>
      <c r="F294" s="80"/>
      <c r="G294" s="80"/>
      <c r="H294" s="65">
        <v>54273.79</v>
      </c>
      <c r="I294" s="139"/>
      <c r="J294" s="60">
        <f t="shared" si="98"/>
        <v>17254.650000000001</v>
      </c>
      <c r="K294" s="63"/>
      <c r="L294" s="103"/>
      <c r="M294" s="65">
        <v>17254.650000000001</v>
      </c>
      <c r="N294" s="63"/>
      <c r="O294" s="60">
        <f t="shared" si="99"/>
        <v>17254.650000000001</v>
      </c>
      <c r="P294" s="63"/>
      <c r="Q294" s="103"/>
      <c r="R294" s="65">
        <v>17254.650000000001</v>
      </c>
      <c r="S294" s="63"/>
      <c r="T294" s="63">
        <f t="shared" si="100"/>
        <v>31.791864913063932</v>
      </c>
      <c r="U294" s="89"/>
    </row>
    <row r="295" spans="1:21" ht="27" customHeight="1" outlineLevel="3" x14ac:dyDescent="0.2">
      <c r="A295" s="117" t="s">
        <v>691</v>
      </c>
      <c r="B295" s="117"/>
      <c r="C295" s="90" t="s">
        <v>173</v>
      </c>
      <c r="D295" s="59"/>
      <c r="E295" s="60">
        <f t="shared" si="97"/>
        <v>806.87</v>
      </c>
      <c r="F295" s="80"/>
      <c r="G295" s="80"/>
      <c r="H295" s="65">
        <v>806.87</v>
      </c>
      <c r="I295" s="139"/>
      <c r="J295" s="60">
        <f t="shared" si="98"/>
        <v>333.62</v>
      </c>
      <c r="K295" s="63"/>
      <c r="L295" s="103"/>
      <c r="M295" s="65">
        <v>333.62</v>
      </c>
      <c r="N295" s="63"/>
      <c r="O295" s="60">
        <f t="shared" si="99"/>
        <v>333.62</v>
      </c>
      <c r="P295" s="63"/>
      <c r="Q295" s="103"/>
      <c r="R295" s="65">
        <v>333.62</v>
      </c>
      <c r="S295" s="63"/>
      <c r="T295" s="63">
        <f t="shared" si="100"/>
        <v>41.347428953858739</v>
      </c>
      <c r="U295" s="89"/>
    </row>
    <row r="296" spans="1:21" ht="30.75" customHeight="1" outlineLevel="3" x14ac:dyDescent="0.2">
      <c r="A296" s="117" t="s">
        <v>692</v>
      </c>
      <c r="B296" s="117"/>
      <c r="C296" s="90" t="s">
        <v>171</v>
      </c>
      <c r="D296" s="59"/>
      <c r="E296" s="60">
        <f t="shared" si="97"/>
        <v>61.04</v>
      </c>
      <c r="F296" s="80"/>
      <c r="G296" s="80"/>
      <c r="H296" s="65">
        <v>61.04</v>
      </c>
      <c r="I296" s="139"/>
      <c r="J296" s="60">
        <f t="shared" si="98"/>
        <v>0</v>
      </c>
      <c r="K296" s="63"/>
      <c r="L296" s="103"/>
      <c r="M296" s="65">
        <v>0</v>
      </c>
      <c r="N296" s="63"/>
      <c r="O296" s="60">
        <f t="shared" si="99"/>
        <v>0</v>
      </c>
      <c r="P296" s="63"/>
      <c r="Q296" s="103"/>
      <c r="R296" s="65">
        <v>0</v>
      </c>
      <c r="S296" s="63"/>
      <c r="T296" s="63">
        <f t="shared" si="100"/>
        <v>0</v>
      </c>
      <c r="U296" s="89"/>
    </row>
    <row r="297" spans="1:21" ht="35.25" customHeight="1" outlineLevel="3" x14ac:dyDescent="0.2">
      <c r="A297" s="117" t="s">
        <v>693</v>
      </c>
      <c r="B297" s="117"/>
      <c r="C297" s="90" t="s">
        <v>685</v>
      </c>
      <c r="D297" s="59"/>
      <c r="E297" s="60">
        <f t="shared" si="97"/>
        <v>449.42</v>
      </c>
      <c r="F297" s="80"/>
      <c r="G297" s="80"/>
      <c r="H297" s="65">
        <v>449.42</v>
      </c>
      <c r="I297" s="139"/>
      <c r="J297" s="60">
        <f t="shared" si="98"/>
        <v>0</v>
      </c>
      <c r="K297" s="63"/>
      <c r="L297" s="103"/>
      <c r="M297" s="65">
        <v>0</v>
      </c>
      <c r="N297" s="63"/>
      <c r="O297" s="60">
        <f t="shared" si="99"/>
        <v>0</v>
      </c>
      <c r="P297" s="63"/>
      <c r="Q297" s="103"/>
      <c r="R297" s="65">
        <v>0</v>
      </c>
      <c r="S297" s="63"/>
      <c r="T297" s="63">
        <f t="shared" si="100"/>
        <v>0</v>
      </c>
      <c r="U297" s="89"/>
    </row>
    <row r="298" spans="1:21" ht="26.25" customHeight="1" outlineLevel="3" x14ac:dyDescent="0.2">
      <c r="A298" s="117" t="s">
        <v>694</v>
      </c>
      <c r="B298" s="117"/>
      <c r="C298" s="90" t="s">
        <v>170</v>
      </c>
      <c r="D298" s="59"/>
      <c r="E298" s="60">
        <f t="shared" si="97"/>
        <v>499</v>
      </c>
      <c r="F298" s="80"/>
      <c r="G298" s="80"/>
      <c r="H298" s="65">
        <v>499</v>
      </c>
      <c r="I298" s="139"/>
      <c r="J298" s="60">
        <f t="shared" si="98"/>
        <v>0</v>
      </c>
      <c r="K298" s="63"/>
      <c r="L298" s="103"/>
      <c r="M298" s="65">
        <v>0</v>
      </c>
      <c r="N298" s="63"/>
      <c r="O298" s="60">
        <f t="shared" si="99"/>
        <v>0</v>
      </c>
      <c r="P298" s="63"/>
      <c r="Q298" s="103"/>
      <c r="R298" s="65">
        <v>0</v>
      </c>
      <c r="S298" s="63"/>
      <c r="T298" s="63">
        <f t="shared" si="100"/>
        <v>0</v>
      </c>
      <c r="U298" s="89"/>
    </row>
    <row r="299" spans="1:21" ht="26.25" customHeight="1" outlineLevel="3" x14ac:dyDescent="0.2">
      <c r="A299" s="117" t="s">
        <v>695</v>
      </c>
      <c r="B299" s="117"/>
      <c r="C299" s="90" t="s">
        <v>686</v>
      </c>
      <c r="D299" s="59"/>
      <c r="E299" s="60">
        <f t="shared" si="97"/>
        <v>614.6</v>
      </c>
      <c r="F299" s="80"/>
      <c r="G299" s="80"/>
      <c r="H299" s="65">
        <v>614.6</v>
      </c>
      <c r="I299" s="139"/>
      <c r="J299" s="60">
        <f t="shared" si="98"/>
        <v>0</v>
      </c>
      <c r="K299" s="63"/>
      <c r="L299" s="103"/>
      <c r="M299" s="65">
        <v>0</v>
      </c>
      <c r="N299" s="63"/>
      <c r="O299" s="60">
        <f t="shared" si="99"/>
        <v>0</v>
      </c>
      <c r="P299" s="63"/>
      <c r="Q299" s="103"/>
      <c r="R299" s="65">
        <v>0</v>
      </c>
      <c r="S299" s="63"/>
      <c r="T299" s="63">
        <f t="shared" si="100"/>
        <v>0</v>
      </c>
      <c r="U299" s="89"/>
    </row>
    <row r="300" spans="1:21" ht="48" customHeight="1" outlineLevel="2" x14ac:dyDescent="0.2">
      <c r="A300" s="140" t="s">
        <v>697</v>
      </c>
      <c r="B300" s="208" t="s">
        <v>696</v>
      </c>
      <c r="C300" s="209"/>
      <c r="D300" s="141"/>
      <c r="E300" s="60">
        <f t="shared" si="97"/>
        <v>1481.23</v>
      </c>
      <c r="F300" s="38"/>
      <c r="G300" s="38"/>
      <c r="H300" s="37">
        <v>1481.23</v>
      </c>
      <c r="I300" s="39"/>
      <c r="J300" s="60">
        <f t="shared" si="98"/>
        <v>175.5</v>
      </c>
      <c r="K300" s="40"/>
      <c r="L300" s="116"/>
      <c r="M300" s="37">
        <v>175.5</v>
      </c>
      <c r="N300" s="40"/>
      <c r="O300" s="60">
        <f t="shared" si="99"/>
        <v>175.5</v>
      </c>
      <c r="P300" s="40"/>
      <c r="Q300" s="116"/>
      <c r="R300" s="37">
        <v>175.5</v>
      </c>
      <c r="S300" s="40"/>
      <c r="T300" s="63">
        <f t="shared" si="100"/>
        <v>11.848261242345888</v>
      </c>
      <c r="U300" s="89"/>
    </row>
    <row r="301" spans="1:21" ht="26.25" customHeight="1" outlineLevel="2" x14ac:dyDescent="0.2">
      <c r="A301" s="140" t="s">
        <v>698</v>
      </c>
      <c r="B301" s="157" t="s">
        <v>303</v>
      </c>
      <c r="C301" s="158"/>
      <c r="D301" s="79"/>
      <c r="E301" s="60">
        <f t="shared" si="97"/>
        <v>12576.91</v>
      </c>
      <c r="F301" s="80"/>
      <c r="G301" s="80"/>
      <c r="H301" s="60">
        <f>SUM(H302:H306)</f>
        <v>12576.91</v>
      </c>
      <c r="I301" s="139"/>
      <c r="J301" s="60">
        <f t="shared" si="98"/>
        <v>3521.04</v>
      </c>
      <c r="K301" s="63"/>
      <c r="L301" s="103"/>
      <c r="M301" s="60">
        <f>SUM(M302:M306)</f>
        <v>3521.04</v>
      </c>
      <c r="N301" s="63"/>
      <c r="O301" s="60">
        <f t="shared" si="99"/>
        <v>3521.04</v>
      </c>
      <c r="P301" s="63"/>
      <c r="Q301" s="103"/>
      <c r="R301" s="60">
        <f>SUM(R302:R306)</f>
        <v>3521.04</v>
      </c>
      <c r="S301" s="63"/>
      <c r="T301" s="63">
        <f t="shared" si="100"/>
        <v>27.996065806306952</v>
      </c>
      <c r="U301" s="89"/>
    </row>
    <row r="302" spans="1:21" s="41" customFormat="1" ht="30" customHeight="1" outlineLevel="3" x14ac:dyDescent="0.2">
      <c r="A302" s="35" t="s">
        <v>705</v>
      </c>
      <c r="B302" s="35"/>
      <c r="C302" s="33" t="s">
        <v>700</v>
      </c>
      <c r="D302" s="36"/>
      <c r="E302" s="42">
        <f t="shared" si="97"/>
        <v>376.68</v>
      </c>
      <c r="F302" s="38"/>
      <c r="G302" s="38"/>
      <c r="H302" s="37">
        <v>376.68</v>
      </c>
      <c r="I302" s="39"/>
      <c r="J302" s="42">
        <f t="shared" si="98"/>
        <v>0</v>
      </c>
      <c r="K302" s="40"/>
      <c r="L302" s="116"/>
      <c r="M302" s="37">
        <v>0</v>
      </c>
      <c r="N302" s="40"/>
      <c r="O302" s="42">
        <f t="shared" si="99"/>
        <v>0</v>
      </c>
      <c r="P302" s="40"/>
      <c r="Q302" s="116"/>
      <c r="R302" s="37">
        <v>0</v>
      </c>
      <c r="S302" s="40"/>
      <c r="T302" s="40">
        <f t="shared" si="100"/>
        <v>0</v>
      </c>
      <c r="U302" s="92"/>
    </row>
    <row r="303" spans="1:21" s="41" customFormat="1" ht="30" customHeight="1" outlineLevel="3" x14ac:dyDescent="0.2">
      <c r="A303" s="35" t="s">
        <v>706</v>
      </c>
      <c r="B303" s="35"/>
      <c r="C303" s="33" t="s">
        <v>701</v>
      </c>
      <c r="D303" s="36"/>
      <c r="E303" s="42">
        <f t="shared" si="97"/>
        <v>977.3</v>
      </c>
      <c r="F303" s="38"/>
      <c r="G303" s="38"/>
      <c r="H303" s="37">
        <v>977.3</v>
      </c>
      <c r="I303" s="39"/>
      <c r="J303" s="42">
        <f t="shared" si="98"/>
        <v>703.63</v>
      </c>
      <c r="K303" s="40"/>
      <c r="L303" s="116"/>
      <c r="M303" s="37">
        <v>703.63</v>
      </c>
      <c r="N303" s="40"/>
      <c r="O303" s="42">
        <f t="shared" si="99"/>
        <v>703.63</v>
      </c>
      <c r="P303" s="40"/>
      <c r="Q303" s="116"/>
      <c r="R303" s="37">
        <v>703.63</v>
      </c>
      <c r="S303" s="40"/>
      <c r="T303" s="40">
        <f t="shared" si="100"/>
        <v>71.997339609127181</v>
      </c>
      <c r="U303" s="92"/>
    </row>
    <row r="304" spans="1:21" s="41" customFormat="1" ht="30" customHeight="1" outlineLevel="3" x14ac:dyDescent="0.2">
      <c r="A304" s="35" t="s">
        <v>707</v>
      </c>
      <c r="B304" s="35"/>
      <c r="C304" s="33" t="s">
        <v>702</v>
      </c>
      <c r="D304" s="36"/>
      <c r="E304" s="42">
        <f>SUM(F304:I304)</f>
        <v>114.52</v>
      </c>
      <c r="F304" s="38"/>
      <c r="G304" s="38"/>
      <c r="H304" s="37">
        <v>114.52</v>
      </c>
      <c r="I304" s="39"/>
      <c r="J304" s="42">
        <f>SUM(K304:N304)</f>
        <v>104.32</v>
      </c>
      <c r="K304" s="40"/>
      <c r="L304" s="116"/>
      <c r="M304" s="37">
        <v>104.32</v>
      </c>
      <c r="N304" s="40"/>
      <c r="O304" s="42">
        <f>SUM(P304:S304)</f>
        <v>104.32</v>
      </c>
      <c r="P304" s="40"/>
      <c r="Q304" s="116"/>
      <c r="R304" s="37">
        <v>104.32</v>
      </c>
      <c r="S304" s="40"/>
      <c r="T304" s="40">
        <f t="shared" ref="T304" si="102">O304/E304*100</f>
        <v>91.093258819420186</v>
      </c>
      <c r="U304" s="148"/>
    </row>
    <row r="305" spans="1:21" s="41" customFormat="1" ht="42.75" customHeight="1" outlineLevel="3" x14ac:dyDescent="0.2">
      <c r="A305" s="35" t="s">
        <v>708</v>
      </c>
      <c r="B305" s="35"/>
      <c r="C305" s="33" t="s">
        <v>703</v>
      </c>
      <c r="D305" s="36"/>
      <c r="E305" s="42">
        <f t="shared" si="97"/>
        <v>10208.41</v>
      </c>
      <c r="F305" s="38"/>
      <c r="G305" s="38"/>
      <c r="H305" s="37">
        <v>10208.41</v>
      </c>
      <c r="I305" s="39"/>
      <c r="J305" s="42">
        <f t="shared" si="98"/>
        <v>2713.09</v>
      </c>
      <c r="K305" s="40"/>
      <c r="L305" s="116"/>
      <c r="M305" s="37">
        <v>2713.09</v>
      </c>
      <c r="N305" s="40"/>
      <c r="O305" s="42">
        <f t="shared" si="99"/>
        <v>2713.09</v>
      </c>
      <c r="P305" s="40"/>
      <c r="Q305" s="116"/>
      <c r="R305" s="37">
        <v>2713.09</v>
      </c>
      <c r="S305" s="40"/>
      <c r="T305" s="40">
        <f t="shared" si="100"/>
        <v>26.577008564507111</v>
      </c>
      <c r="U305" s="148"/>
    </row>
    <row r="306" spans="1:21" s="41" customFormat="1" ht="41.25" customHeight="1" outlineLevel="3" x14ac:dyDescent="0.2">
      <c r="A306" s="35" t="s">
        <v>709</v>
      </c>
      <c r="B306" s="35"/>
      <c r="C306" s="33" t="s">
        <v>704</v>
      </c>
      <c r="D306" s="36"/>
      <c r="E306" s="42">
        <f t="shared" si="97"/>
        <v>900</v>
      </c>
      <c r="F306" s="38"/>
      <c r="G306" s="38"/>
      <c r="H306" s="37">
        <v>900</v>
      </c>
      <c r="I306" s="39"/>
      <c r="J306" s="42">
        <f t="shared" si="98"/>
        <v>0</v>
      </c>
      <c r="K306" s="40"/>
      <c r="L306" s="116"/>
      <c r="M306" s="37">
        <v>0</v>
      </c>
      <c r="N306" s="40"/>
      <c r="O306" s="42">
        <f t="shared" si="99"/>
        <v>0</v>
      </c>
      <c r="P306" s="40"/>
      <c r="Q306" s="116"/>
      <c r="R306" s="37">
        <v>0</v>
      </c>
      <c r="S306" s="40"/>
      <c r="T306" s="40">
        <f t="shared" si="100"/>
        <v>0</v>
      </c>
      <c r="U306" s="92"/>
    </row>
    <row r="307" spans="1:21" ht="29.25" customHeight="1" outlineLevel="2" x14ac:dyDescent="0.2">
      <c r="A307" s="106" t="s">
        <v>699</v>
      </c>
      <c r="B307" s="206" t="s">
        <v>710</v>
      </c>
      <c r="C307" s="207"/>
      <c r="D307" s="79"/>
      <c r="E307" s="42">
        <f t="shared" si="97"/>
        <v>5648.83</v>
      </c>
      <c r="F307" s="80"/>
      <c r="G307" s="80"/>
      <c r="H307" s="60">
        <f>SUM(H308:H311)</f>
        <v>5648.83</v>
      </c>
      <c r="I307" s="139"/>
      <c r="J307" s="60">
        <f t="shared" si="98"/>
        <v>994.55000000000007</v>
      </c>
      <c r="K307" s="63"/>
      <c r="L307" s="103"/>
      <c r="M307" s="60">
        <f>SUM(M308:M311)</f>
        <v>994.55000000000007</v>
      </c>
      <c r="N307" s="63"/>
      <c r="O307" s="60">
        <f t="shared" si="99"/>
        <v>994.55000000000007</v>
      </c>
      <c r="P307" s="63"/>
      <c r="Q307" s="103"/>
      <c r="R307" s="60">
        <f>SUM(R308:R311)</f>
        <v>994.55000000000007</v>
      </c>
      <c r="S307" s="63"/>
      <c r="T307" s="63">
        <f t="shared" si="100"/>
        <v>17.606300773788554</v>
      </c>
      <c r="U307" s="89"/>
    </row>
    <row r="308" spans="1:21" s="41" customFormat="1" ht="30.75" customHeight="1" outlineLevel="3" x14ac:dyDescent="0.2">
      <c r="A308" s="35" t="s">
        <v>713</v>
      </c>
      <c r="B308" s="35"/>
      <c r="C308" s="33" t="s">
        <v>711</v>
      </c>
      <c r="D308" s="36"/>
      <c r="E308" s="42">
        <f t="shared" si="97"/>
        <v>1476.35</v>
      </c>
      <c r="F308" s="38"/>
      <c r="G308" s="38"/>
      <c r="H308" s="37">
        <v>1476.35</v>
      </c>
      <c r="I308" s="39"/>
      <c r="J308" s="42">
        <f t="shared" si="98"/>
        <v>0</v>
      </c>
      <c r="K308" s="40"/>
      <c r="L308" s="116"/>
      <c r="M308" s="37">
        <v>0</v>
      </c>
      <c r="N308" s="40"/>
      <c r="O308" s="42">
        <f t="shared" si="99"/>
        <v>0</v>
      </c>
      <c r="P308" s="40"/>
      <c r="Q308" s="116"/>
      <c r="R308" s="37">
        <v>0</v>
      </c>
      <c r="S308" s="40"/>
      <c r="T308" s="40">
        <f t="shared" si="100"/>
        <v>0</v>
      </c>
      <c r="U308" s="92"/>
    </row>
    <row r="309" spans="1:21" s="41" customFormat="1" ht="27.75" customHeight="1" outlineLevel="3" x14ac:dyDescent="0.2">
      <c r="A309" s="35" t="s">
        <v>714</v>
      </c>
      <c r="B309" s="35"/>
      <c r="C309" s="33" t="s">
        <v>172</v>
      </c>
      <c r="D309" s="36"/>
      <c r="E309" s="42">
        <f t="shared" ref="E309:E311" si="103">SUM(F309:I309)</f>
        <v>428.58</v>
      </c>
      <c r="F309" s="38"/>
      <c r="G309" s="38"/>
      <c r="H309" s="37">
        <v>428.58</v>
      </c>
      <c r="I309" s="39"/>
      <c r="J309" s="42">
        <f t="shared" ref="J309:J317" si="104">SUM(K309:N309)</f>
        <v>169.85</v>
      </c>
      <c r="K309" s="40"/>
      <c r="L309" s="116"/>
      <c r="M309" s="37">
        <v>169.85</v>
      </c>
      <c r="N309" s="40"/>
      <c r="O309" s="42">
        <f t="shared" ref="O309:O317" si="105">SUM(P309:S309)</f>
        <v>169.85</v>
      </c>
      <c r="P309" s="40"/>
      <c r="Q309" s="116"/>
      <c r="R309" s="37">
        <v>169.85</v>
      </c>
      <c r="S309" s="40"/>
      <c r="T309" s="40">
        <f t="shared" ref="T309:T317" si="106">O309/E309*100</f>
        <v>39.630874049185685</v>
      </c>
      <c r="U309" s="92"/>
    </row>
    <row r="310" spans="1:21" s="41" customFormat="1" ht="27.75" customHeight="1" outlineLevel="3" x14ac:dyDescent="0.2">
      <c r="A310" s="35" t="s">
        <v>715</v>
      </c>
      <c r="B310" s="35"/>
      <c r="C310" s="33" t="s">
        <v>742</v>
      </c>
      <c r="D310" s="36"/>
      <c r="E310" s="42">
        <f t="shared" si="103"/>
        <v>2749</v>
      </c>
      <c r="F310" s="38"/>
      <c r="G310" s="38"/>
      <c r="H310" s="37">
        <v>2749</v>
      </c>
      <c r="I310" s="39"/>
      <c r="J310" s="42">
        <f t="shared" si="104"/>
        <v>824.7</v>
      </c>
      <c r="K310" s="40"/>
      <c r="L310" s="116"/>
      <c r="M310" s="37">
        <v>824.7</v>
      </c>
      <c r="N310" s="40"/>
      <c r="O310" s="42">
        <f t="shared" si="105"/>
        <v>824.7</v>
      </c>
      <c r="P310" s="40"/>
      <c r="Q310" s="116"/>
      <c r="R310" s="37">
        <v>824.7</v>
      </c>
      <c r="S310" s="40"/>
      <c r="T310" s="40">
        <f t="shared" si="106"/>
        <v>30</v>
      </c>
      <c r="U310" s="92"/>
    </row>
    <row r="311" spans="1:21" s="41" customFormat="1" ht="27.75" customHeight="1" outlineLevel="3" x14ac:dyDescent="0.2">
      <c r="A311" s="35" t="s">
        <v>716</v>
      </c>
      <c r="B311" s="35"/>
      <c r="C311" s="33" t="s">
        <v>712</v>
      </c>
      <c r="D311" s="36"/>
      <c r="E311" s="42">
        <f t="shared" si="103"/>
        <v>994.9</v>
      </c>
      <c r="F311" s="38"/>
      <c r="G311" s="38"/>
      <c r="H311" s="37">
        <v>994.9</v>
      </c>
      <c r="I311" s="39"/>
      <c r="J311" s="42">
        <f t="shared" si="104"/>
        <v>0</v>
      </c>
      <c r="K311" s="40"/>
      <c r="L311" s="116"/>
      <c r="M311" s="37">
        <v>0</v>
      </c>
      <c r="N311" s="40"/>
      <c r="O311" s="42">
        <f t="shared" si="105"/>
        <v>0</v>
      </c>
      <c r="P311" s="40"/>
      <c r="Q311" s="116"/>
      <c r="R311" s="37">
        <v>0</v>
      </c>
      <c r="S311" s="40"/>
      <c r="T311" s="40">
        <f t="shared" si="106"/>
        <v>0</v>
      </c>
      <c r="U311" s="92"/>
    </row>
    <row r="312" spans="1:21" ht="25.5" customHeight="1" outlineLevel="2" x14ac:dyDescent="0.2">
      <c r="A312" s="106" t="s">
        <v>717</v>
      </c>
      <c r="B312" s="159" t="s">
        <v>718</v>
      </c>
      <c r="C312" s="160"/>
      <c r="D312" s="79"/>
      <c r="E312" s="60">
        <f>SUM(F312:I312)</f>
        <v>4031.99</v>
      </c>
      <c r="F312" s="80"/>
      <c r="G312" s="80"/>
      <c r="H312" s="65">
        <v>4031.99</v>
      </c>
      <c r="I312" s="139"/>
      <c r="J312" s="60">
        <f>SUM(K312:N312)</f>
        <v>0</v>
      </c>
      <c r="K312" s="63"/>
      <c r="L312" s="65"/>
      <c r="M312" s="65">
        <v>0</v>
      </c>
      <c r="N312" s="63"/>
      <c r="O312" s="60">
        <f t="shared" si="105"/>
        <v>0</v>
      </c>
      <c r="P312" s="63"/>
      <c r="Q312" s="65"/>
      <c r="R312" s="65">
        <v>0</v>
      </c>
      <c r="S312" s="63"/>
      <c r="T312" s="63">
        <f t="shared" si="106"/>
        <v>0</v>
      </c>
      <c r="U312" s="89"/>
    </row>
    <row r="313" spans="1:21" ht="27" customHeight="1" outlineLevel="2" x14ac:dyDescent="0.2">
      <c r="A313" s="106" t="s">
        <v>721</v>
      </c>
      <c r="B313" s="159" t="s">
        <v>719</v>
      </c>
      <c r="C313" s="160"/>
      <c r="D313" s="79"/>
      <c r="E313" s="60">
        <f t="shared" ref="E313:E317" si="107">SUM(F313:I313)</f>
        <v>18799.91</v>
      </c>
      <c r="F313" s="80"/>
      <c r="G313" s="80"/>
      <c r="H313" s="65">
        <v>18799.91</v>
      </c>
      <c r="I313" s="139"/>
      <c r="J313" s="60">
        <f t="shared" si="104"/>
        <v>12430.85</v>
      </c>
      <c r="K313" s="63"/>
      <c r="L313" s="103"/>
      <c r="M313" s="65">
        <v>12430.85</v>
      </c>
      <c r="N313" s="63"/>
      <c r="O313" s="60">
        <f t="shared" si="105"/>
        <v>12430.85</v>
      </c>
      <c r="P313" s="63"/>
      <c r="Q313" s="103"/>
      <c r="R313" s="65">
        <v>12430.85</v>
      </c>
      <c r="S313" s="63"/>
      <c r="T313" s="63">
        <f t="shared" si="106"/>
        <v>66.121859094006311</v>
      </c>
      <c r="U313" s="89"/>
    </row>
    <row r="314" spans="1:21" ht="27" customHeight="1" outlineLevel="2" x14ac:dyDescent="0.2">
      <c r="A314" s="106" t="s">
        <v>722</v>
      </c>
      <c r="B314" s="159" t="s">
        <v>720</v>
      </c>
      <c r="C314" s="160"/>
      <c r="D314" s="79"/>
      <c r="E314" s="60">
        <f t="shared" si="107"/>
        <v>317.22000000000003</v>
      </c>
      <c r="F314" s="80"/>
      <c r="G314" s="80"/>
      <c r="H314" s="65">
        <v>317.22000000000003</v>
      </c>
      <c r="I314" s="139"/>
      <c r="J314" s="60">
        <f t="shared" si="104"/>
        <v>0</v>
      </c>
      <c r="K314" s="63"/>
      <c r="L314" s="103"/>
      <c r="M314" s="65">
        <v>0</v>
      </c>
      <c r="N314" s="63"/>
      <c r="O314" s="60">
        <f t="shared" si="105"/>
        <v>0</v>
      </c>
      <c r="P314" s="63"/>
      <c r="Q314" s="103"/>
      <c r="R314" s="65">
        <v>0</v>
      </c>
      <c r="S314" s="63"/>
      <c r="T314" s="63">
        <f t="shared" si="106"/>
        <v>0</v>
      </c>
      <c r="U314" s="89"/>
    </row>
    <row r="315" spans="1:21" ht="27" customHeight="1" outlineLevel="2" x14ac:dyDescent="0.2">
      <c r="A315" s="106" t="s">
        <v>723</v>
      </c>
      <c r="B315" s="159" t="s">
        <v>337</v>
      </c>
      <c r="C315" s="160"/>
      <c r="D315" s="79"/>
      <c r="E315" s="60">
        <f t="shared" si="107"/>
        <v>3602.8</v>
      </c>
      <c r="F315" s="80"/>
      <c r="G315" s="80"/>
      <c r="H315" s="65">
        <v>3602.8</v>
      </c>
      <c r="I315" s="139"/>
      <c r="J315" s="60">
        <f t="shared" si="104"/>
        <v>0</v>
      </c>
      <c r="K315" s="63"/>
      <c r="L315" s="103"/>
      <c r="M315" s="65">
        <v>0</v>
      </c>
      <c r="N315" s="63"/>
      <c r="O315" s="60">
        <f t="shared" si="105"/>
        <v>0</v>
      </c>
      <c r="P315" s="63"/>
      <c r="Q315" s="103"/>
      <c r="R315" s="65">
        <v>0</v>
      </c>
      <c r="S315" s="63"/>
      <c r="T315" s="63">
        <f t="shared" si="106"/>
        <v>0</v>
      </c>
      <c r="U315" s="89"/>
    </row>
    <row r="316" spans="1:21" s="56" customFormat="1" ht="52.5" customHeight="1" outlineLevel="1" x14ac:dyDescent="0.2">
      <c r="A316" s="113" t="s">
        <v>335</v>
      </c>
      <c r="B316" s="161" t="s">
        <v>724</v>
      </c>
      <c r="C316" s="162"/>
      <c r="D316" s="50"/>
      <c r="E316" s="51">
        <f t="shared" si="107"/>
        <v>23010.35</v>
      </c>
      <c r="F316" s="114">
        <f>F317</f>
        <v>4776.5</v>
      </c>
      <c r="G316" s="114">
        <f t="shared" ref="G316:H316" si="108">G317</f>
        <v>15723.5</v>
      </c>
      <c r="H316" s="114">
        <f t="shared" si="108"/>
        <v>2510.35</v>
      </c>
      <c r="I316" s="138"/>
      <c r="J316" s="51">
        <f t="shared" si="104"/>
        <v>0</v>
      </c>
      <c r="K316" s="114">
        <f>K317</f>
        <v>0</v>
      </c>
      <c r="L316" s="114">
        <f t="shared" ref="L316" si="109">L317</f>
        <v>0</v>
      </c>
      <c r="M316" s="114">
        <f t="shared" ref="M316" si="110">M317</f>
        <v>0</v>
      </c>
      <c r="N316" s="55"/>
      <c r="O316" s="51">
        <f t="shared" si="105"/>
        <v>0</v>
      </c>
      <c r="P316" s="114">
        <f>P317</f>
        <v>0</v>
      </c>
      <c r="Q316" s="114">
        <f t="shared" ref="Q316" si="111">Q317</f>
        <v>0</v>
      </c>
      <c r="R316" s="114">
        <f t="shared" ref="R316" si="112">R317</f>
        <v>0</v>
      </c>
      <c r="S316" s="55"/>
      <c r="T316" s="55">
        <f t="shared" si="106"/>
        <v>0</v>
      </c>
      <c r="U316" s="149"/>
    </row>
    <row r="317" spans="1:21" ht="27" customHeight="1" outlineLevel="2" x14ac:dyDescent="0.2">
      <c r="A317" s="140" t="s">
        <v>336</v>
      </c>
      <c r="B317" s="159" t="s">
        <v>725</v>
      </c>
      <c r="C317" s="160"/>
      <c r="D317" s="141"/>
      <c r="E317" s="42">
        <f t="shared" si="107"/>
        <v>23010.35</v>
      </c>
      <c r="F317" s="38">
        <v>4776.5</v>
      </c>
      <c r="G317" s="38">
        <v>15723.5</v>
      </c>
      <c r="H317" s="37">
        <v>2510.35</v>
      </c>
      <c r="I317" s="39"/>
      <c r="J317" s="42">
        <f t="shared" si="104"/>
        <v>0</v>
      </c>
      <c r="K317" s="40">
        <v>0</v>
      </c>
      <c r="L317" s="116">
        <v>0</v>
      </c>
      <c r="M317" s="65">
        <v>0</v>
      </c>
      <c r="N317" s="40"/>
      <c r="O317" s="42">
        <f t="shared" si="105"/>
        <v>0</v>
      </c>
      <c r="P317" s="40"/>
      <c r="Q317" s="116"/>
      <c r="R317" s="65">
        <v>0</v>
      </c>
      <c r="S317" s="40"/>
      <c r="T317" s="40">
        <f t="shared" si="106"/>
        <v>0</v>
      </c>
      <c r="U317" s="89"/>
    </row>
    <row r="318" spans="1:21" ht="15.75" customHeight="1" x14ac:dyDescent="0.2">
      <c r="A318" s="150"/>
      <c r="B318" s="204" t="s">
        <v>24</v>
      </c>
      <c r="C318" s="205"/>
      <c r="D318" s="150"/>
      <c r="E318" s="151">
        <f>G318+H318+I318+F318</f>
        <v>1012198.35</v>
      </c>
      <c r="F318" s="152">
        <f>F9+F16+F46+F98+F106+F144+F168+F219+F245+F278+F285</f>
        <v>4776.5</v>
      </c>
      <c r="G318" s="152">
        <f t="shared" ref="G318:I318" si="113">G9+G16+G46+G98+G106+G144+G168+G219+G245+G278+G285</f>
        <v>103618.82</v>
      </c>
      <c r="H318" s="152">
        <f t="shared" si="113"/>
        <v>903785.36</v>
      </c>
      <c r="I318" s="152">
        <f t="shared" si="113"/>
        <v>17.670000000000002</v>
      </c>
      <c r="J318" s="151">
        <f>L318+M318+N318+K318</f>
        <v>231552.52000000002</v>
      </c>
      <c r="K318" s="152">
        <f>K9+K16+K46+K98+K106+K144+K168+K219+K245+K278+K285</f>
        <v>0</v>
      </c>
      <c r="L318" s="152">
        <f t="shared" ref="L318:N318" si="114">L9+L16+L46+L98+L106+L144+L168+L219+L245+L278+L285</f>
        <v>2291.1200000000003</v>
      </c>
      <c r="M318" s="152">
        <f t="shared" si="114"/>
        <v>229261.40000000002</v>
      </c>
      <c r="N318" s="152">
        <f t="shared" si="114"/>
        <v>0</v>
      </c>
      <c r="O318" s="151">
        <f>Q318+R318+S318+P318</f>
        <v>229700.83000000002</v>
      </c>
      <c r="P318" s="152">
        <f>P9+P16+P46+P98+P106+P144+P168+P219+P245+P278+P285</f>
        <v>0</v>
      </c>
      <c r="Q318" s="152">
        <f t="shared" ref="Q318:S318" si="115">Q9+Q16+Q46+Q98+Q106+Q144+Q168+Q219+Q245+Q278+Q285</f>
        <v>2291.1200000000003</v>
      </c>
      <c r="R318" s="152">
        <f t="shared" si="115"/>
        <v>227409.71000000002</v>
      </c>
      <c r="S318" s="152">
        <f t="shared" si="115"/>
        <v>0</v>
      </c>
      <c r="T318" s="153">
        <f>O318/E318*100</f>
        <v>22.693262639679272</v>
      </c>
    </row>
    <row r="319" spans="1:21" x14ac:dyDescent="0.2">
      <c r="E319" s="154"/>
    </row>
    <row r="320" spans="1:21" x14ac:dyDescent="0.2">
      <c r="G320" s="155"/>
      <c r="H320" s="155"/>
      <c r="J320" s="156"/>
      <c r="K320" s="156"/>
      <c r="L320" s="156"/>
      <c r="M320" s="156"/>
    </row>
  </sheetData>
  <sheetProtection selectLockedCells="1"/>
  <mergeCells count="137">
    <mergeCell ref="B316:C316"/>
    <mergeCell ref="B317:C317"/>
    <mergeCell ref="B318:C318"/>
    <mergeCell ref="B307:C307"/>
    <mergeCell ref="B312:C312"/>
    <mergeCell ref="B313:C313"/>
    <mergeCell ref="B314:C314"/>
    <mergeCell ref="B315:C315"/>
    <mergeCell ref="B285:C285"/>
    <mergeCell ref="B286:C286"/>
    <mergeCell ref="B287:C287"/>
    <mergeCell ref="B300:C300"/>
    <mergeCell ref="B301:C301"/>
    <mergeCell ref="B276:C276"/>
    <mergeCell ref="B278:C278"/>
    <mergeCell ref="B279:C279"/>
    <mergeCell ref="B282:C282"/>
    <mergeCell ref="B284:C284"/>
    <mergeCell ref="B283:C283"/>
    <mergeCell ref="B281:C281"/>
    <mergeCell ref="B280:C280"/>
    <mergeCell ref="B250:C250"/>
    <mergeCell ref="B245:C245"/>
    <mergeCell ref="B246:C246"/>
    <mergeCell ref="B247:C247"/>
    <mergeCell ref="B248:C248"/>
    <mergeCell ref="B249:C249"/>
    <mergeCell ref="B219:C219"/>
    <mergeCell ref="B220:C220"/>
    <mergeCell ref="B233:C233"/>
    <mergeCell ref="B237:C237"/>
    <mergeCell ref="B240:C240"/>
    <mergeCell ref="B214:C214"/>
    <mergeCell ref="B215:C215"/>
    <mergeCell ref="B216:C216"/>
    <mergeCell ref="B217:C217"/>
    <mergeCell ref="B218:C218"/>
    <mergeCell ref="B195:C195"/>
    <mergeCell ref="B200:C200"/>
    <mergeCell ref="B201:C201"/>
    <mergeCell ref="B206:C206"/>
    <mergeCell ref="B207:C207"/>
    <mergeCell ref="B168:C168"/>
    <mergeCell ref="B169:C169"/>
    <mergeCell ref="B170:C170"/>
    <mergeCell ref="B183:C183"/>
    <mergeCell ref="B187:C187"/>
    <mergeCell ref="O6:S6"/>
    <mergeCell ref="O7:S7"/>
    <mergeCell ref="T6:T8"/>
    <mergeCell ref="A2:T2"/>
    <mergeCell ref="A3:T3"/>
    <mergeCell ref="A4:T4"/>
    <mergeCell ref="A6:A8"/>
    <mergeCell ref="D6:D8"/>
    <mergeCell ref="E6:I6"/>
    <mergeCell ref="E7:I7"/>
    <mergeCell ref="J6:N6"/>
    <mergeCell ref="J7:N7"/>
    <mergeCell ref="B6:C8"/>
    <mergeCell ref="B9:C9"/>
    <mergeCell ref="B10:C10"/>
    <mergeCell ref="B13:C13"/>
    <mergeCell ref="B16:C16"/>
    <mergeCell ref="B18:C18"/>
    <mergeCell ref="B19:C19"/>
    <mergeCell ref="B20:C20"/>
    <mergeCell ref="B21:C21"/>
    <mergeCell ref="B24:C24"/>
    <mergeCell ref="B25:C25"/>
    <mergeCell ref="B33:C33"/>
    <mergeCell ref="B32:C32"/>
    <mergeCell ref="B28:C28"/>
    <mergeCell ref="B27:C27"/>
    <mergeCell ref="B26:C26"/>
    <mergeCell ref="B29:C29"/>
    <mergeCell ref="B30:C30"/>
    <mergeCell ref="B41:C41"/>
    <mergeCell ref="B46:C46"/>
    <mergeCell ref="B47:C47"/>
    <mergeCell ref="B48:C48"/>
    <mergeCell ref="B31:C31"/>
    <mergeCell ref="B45:C45"/>
    <mergeCell ref="B44:C44"/>
    <mergeCell ref="B43:C43"/>
    <mergeCell ref="B42:C42"/>
    <mergeCell ref="B40:C40"/>
    <mergeCell ref="B39:C39"/>
    <mergeCell ref="B38:C38"/>
    <mergeCell ref="B37:C37"/>
    <mergeCell ref="B36:C36"/>
    <mergeCell ref="B35:C35"/>
    <mergeCell ref="B34:C34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23:C123"/>
    <mergeCell ref="B124:C124"/>
    <mergeCell ref="B125:C125"/>
    <mergeCell ref="B126:C126"/>
    <mergeCell ref="B141:C141"/>
    <mergeCell ref="B143:C143"/>
    <mergeCell ref="B142:C142"/>
    <mergeCell ref="B144:C144"/>
    <mergeCell ref="B145:C145"/>
    <mergeCell ref="B146:C146"/>
    <mergeCell ref="B166:C166"/>
    <mergeCell ref="B165:C165"/>
    <mergeCell ref="B164:C164"/>
    <mergeCell ref="B156:C156"/>
    <mergeCell ref="B157:C157"/>
    <mergeCell ref="B158:C158"/>
    <mergeCell ref="B159:C159"/>
    <mergeCell ref="B160:C160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63:C163"/>
  </mergeCells>
  <pageMargins left="0" right="0" top="0.35433070866141736" bottom="0.59055118110236227" header="0.31496062992125984" footer="0.31496062992125984"/>
  <pageSetup paperSize="9" scale="57" fitToHeight="0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opLeftCell="A7" workbookViewId="0">
      <selection activeCell="I11" sqref="I11"/>
    </sheetView>
  </sheetViews>
  <sheetFormatPr defaultRowHeight="15.75" x14ac:dyDescent="0.25"/>
  <cols>
    <col min="1" max="1" width="5.85546875" style="1" customWidth="1"/>
    <col min="2" max="2" width="84.28515625" style="1" customWidth="1"/>
    <col min="3" max="3" width="11.85546875" style="2" customWidth="1"/>
    <col min="4" max="4" width="24.140625" style="1" customWidth="1"/>
    <col min="5" max="5" width="14.85546875" style="1" customWidth="1"/>
    <col min="6" max="6" width="15.5703125" style="1" customWidth="1"/>
    <col min="7" max="7" width="42.42578125" style="1" customWidth="1"/>
    <col min="8" max="8" width="14" style="1" bestFit="1" customWidth="1"/>
    <col min="9" max="9" width="13.140625" style="1" bestFit="1" customWidth="1"/>
    <col min="10" max="16384" width="9.140625" style="1"/>
  </cols>
  <sheetData>
    <row r="1" spans="1:11" ht="24" customHeight="1" x14ac:dyDescent="0.25">
      <c r="A1" s="213" t="s">
        <v>340</v>
      </c>
      <c r="B1" s="213"/>
      <c r="C1" s="213"/>
      <c r="D1" s="213"/>
      <c r="E1" s="213"/>
      <c r="F1" s="213"/>
      <c r="G1" s="213"/>
    </row>
    <row r="3" spans="1:11" ht="47.25" customHeight="1" x14ac:dyDescent="0.25">
      <c r="A3" s="214" t="s">
        <v>0</v>
      </c>
      <c r="B3" s="214" t="s">
        <v>175</v>
      </c>
      <c r="C3" s="214" t="s">
        <v>176</v>
      </c>
      <c r="D3" s="220" t="s">
        <v>177</v>
      </c>
      <c r="E3" s="221"/>
      <c r="F3" s="222"/>
      <c r="G3" s="214" t="s">
        <v>178</v>
      </c>
      <c r="H3" s="10"/>
      <c r="I3" s="10"/>
      <c r="J3" s="10"/>
      <c r="K3" s="10"/>
    </row>
    <row r="4" spans="1:11" ht="30" customHeight="1" x14ac:dyDescent="0.25">
      <c r="A4" s="215"/>
      <c r="B4" s="215"/>
      <c r="C4" s="215"/>
      <c r="D4" s="214" t="s">
        <v>179</v>
      </c>
      <c r="E4" s="223" t="s">
        <v>180</v>
      </c>
      <c r="F4" s="223"/>
      <c r="G4" s="215"/>
      <c r="H4" s="10"/>
      <c r="I4" s="10"/>
      <c r="J4" s="10"/>
      <c r="K4" s="10"/>
    </row>
    <row r="5" spans="1:11" x14ac:dyDescent="0.25">
      <c r="A5" s="216"/>
      <c r="B5" s="216"/>
      <c r="C5" s="216"/>
      <c r="D5" s="216"/>
      <c r="E5" s="11" t="s">
        <v>181</v>
      </c>
      <c r="F5" s="11" t="s">
        <v>182</v>
      </c>
      <c r="G5" s="216"/>
      <c r="H5" s="10"/>
      <c r="I5" s="10"/>
      <c r="J5" s="10"/>
      <c r="K5" s="10"/>
    </row>
    <row r="6" spans="1:11" ht="33" customHeight="1" x14ac:dyDescent="0.25">
      <c r="A6" s="217" t="s">
        <v>26</v>
      </c>
      <c r="B6" s="218"/>
      <c r="C6" s="218"/>
      <c r="D6" s="218"/>
      <c r="E6" s="218"/>
      <c r="F6" s="218"/>
      <c r="G6" s="219"/>
      <c r="H6" s="10"/>
      <c r="I6" s="10"/>
      <c r="J6" s="10"/>
      <c r="K6" s="10"/>
    </row>
    <row r="7" spans="1:11" ht="46.5" customHeight="1" x14ac:dyDescent="0.25">
      <c r="A7" s="3">
        <v>1</v>
      </c>
      <c r="B7" s="5" t="s">
        <v>183</v>
      </c>
      <c r="C7" s="3" t="s">
        <v>190</v>
      </c>
      <c r="D7" s="3">
        <v>8.1</v>
      </c>
      <c r="E7" s="3">
        <v>1.4</v>
      </c>
      <c r="F7" s="3">
        <v>10.4</v>
      </c>
      <c r="G7" s="4"/>
      <c r="H7" s="10"/>
      <c r="I7" s="10"/>
      <c r="J7" s="10"/>
      <c r="K7" s="10"/>
    </row>
    <row r="8" spans="1:11" ht="32.25" customHeight="1" x14ac:dyDescent="0.25">
      <c r="A8" s="3">
        <v>2</v>
      </c>
      <c r="B8" s="5" t="s">
        <v>184</v>
      </c>
      <c r="C8" s="3" t="s">
        <v>189</v>
      </c>
      <c r="D8" s="3">
        <v>4</v>
      </c>
      <c r="E8" s="3">
        <v>2</v>
      </c>
      <c r="F8" s="3">
        <v>9</v>
      </c>
      <c r="G8" s="4"/>
      <c r="H8" s="10"/>
      <c r="I8" s="10"/>
      <c r="J8" s="10"/>
      <c r="K8" s="10"/>
    </row>
    <row r="9" spans="1:11" ht="42" customHeight="1" x14ac:dyDescent="0.25">
      <c r="A9" s="3">
        <v>3</v>
      </c>
      <c r="B9" s="5" t="s">
        <v>185</v>
      </c>
      <c r="C9" s="3" t="s">
        <v>189</v>
      </c>
      <c r="D9" s="3">
        <v>17</v>
      </c>
      <c r="E9" s="3" t="s">
        <v>191</v>
      </c>
      <c r="F9" s="3">
        <v>17</v>
      </c>
      <c r="G9" s="4"/>
      <c r="H9" s="10"/>
      <c r="I9" s="10"/>
      <c r="J9" s="10"/>
      <c r="K9" s="10"/>
    </row>
    <row r="10" spans="1:11" ht="47.25" customHeight="1" x14ac:dyDescent="0.25">
      <c r="A10" s="3">
        <v>4</v>
      </c>
      <c r="B10" s="5" t="s">
        <v>186</v>
      </c>
      <c r="C10" s="3" t="s">
        <v>190</v>
      </c>
      <c r="D10" s="3">
        <v>0.3</v>
      </c>
      <c r="E10" s="3">
        <v>0.3</v>
      </c>
      <c r="F10" s="3" t="s">
        <v>141</v>
      </c>
      <c r="G10" s="4" t="s">
        <v>352</v>
      </c>
      <c r="H10" s="10"/>
      <c r="I10" s="10"/>
      <c r="J10" s="10"/>
      <c r="K10" s="10"/>
    </row>
    <row r="11" spans="1:11" ht="30" customHeight="1" x14ac:dyDescent="0.25">
      <c r="A11" s="3">
        <v>5</v>
      </c>
      <c r="B11" s="5" t="s">
        <v>187</v>
      </c>
      <c r="C11" s="3" t="s">
        <v>190</v>
      </c>
      <c r="D11" s="3">
        <v>1</v>
      </c>
      <c r="E11" s="3">
        <v>0.5</v>
      </c>
      <c r="F11" s="3" t="s">
        <v>141</v>
      </c>
      <c r="G11" s="4" t="s">
        <v>352</v>
      </c>
      <c r="H11" s="10"/>
      <c r="I11" s="10"/>
      <c r="J11" s="10"/>
      <c r="K11" s="10"/>
    </row>
    <row r="12" spans="1:11" ht="22.5" customHeight="1" x14ac:dyDescent="0.25">
      <c r="A12" s="3">
        <v>6</v>
      </c>
      <c r="B12" s="5" t="s">
        <v>188</v>
      </c>
      <c r="C12" s="3" t="s">
        <v>190</v>
      </c>
      <c r="D12" s="3">
        <v>13.8</v>
      </c>
      <c r="E12" s="3">
        <v>4.8</v>
      </c>
      <c r="F12" s="3">
        <v>7.6</v>
      </c>
      <c r="G12" s="4"/>
      <c r="H12" s="10"/>
      <c r="I12" s="10"/>
      <c r="J12" s="10"/>
      <c r="K12" s="10"/>
    </row>
    <row r="13" spans="1:11" ht="33.75" customHeight="1" x14ac:dyDescent="0.25">
      <c r="A13" s="210" t="s">
        <v>27</v>
      </c>
      <c r="B13" s="211"/>
      <c r="C13" s="211"/>
      <c r="D13" s="211"/>
      <c r="E13" s="211"/>
      <c r="F13" s="211"/>
      <c r="G13" s="212"/>
      <c r="H13" s="10"/>
      <c r="I13" s="10"/>
      <c r="J13" s="10"/>
      <c r="K13" s="10"/>
    </row>
    <row r="14" spans="1:11" ht="45.75" customHeight="1" x14ac:dyDescent="0.25">
      <c r="A14" s="3">
        <v>1</v>
      </c>
      <c r="B14" s="5" t="s">
        <v>192</v>
      </c>
      <c r="C14" s="3" t="s">
        <v>190</v>
      </c>
      <c r="D14" s="3">
        <v>100</v>
      </c>
      <c r="E14" s="3">
        <v>100</v>
      </c>
      <c r="F14" s="13">
        <v>100</v>
      </c>
      <c r="G14" s="4"/>
      <c r="H14" s="10"/>
      <c r="I14" s="10"/>
      <c r="J14" s="10"/>
      <c r="K14" s="10"/>
    </row>
    <row r="15" spans="1:11" x14ac:dyDescent="0.25">
      <c r="A15" s="3">
        <v>2</v>
      </c>
      <c r="B15" s="5" t="s">
        <v>193</v>
      </c>
      <c r="C15" s="3" t="s">
        <v>198</v>
      </c>
      <c r="D15" s="3">
        <v>22</v>
      </c>
      <c r="E15" s="3">
        <v>22</v>
      </c>
      <c r="F15" s="13">
        <v>22</v>
      </c>
      <c r="G15" s="4"/>
      <c r="H15" s="10"/>
      <c r="I15" s="10"/>
      <c r="J15" s="10"/>
      <c r="K15" s="10"/>
    </row>
    <row r="16" spans="1:11" ht="31.5" x14ac:dyDescent="0.25">
      <c r="A16" s="3">
        <v>3</v>
      </c>
      <c r="B16" s="5" t="s">
        <v>194</v>
      </c>
      <c r="C16" s="3" t="s">
        <v>190</v>
      </c>
      <c r="D16" s="3">
        <v>0</v>
      </c>
      <c r="E16" s="3">
        <v>0</v>
      </c>
      <c r="F16" s="13">
        <v>0</v>
      </c>
      <c r="G16" s="4"/>
      <c r="H16" s="10"/>
      <c r="I16" s="10"/>
      <c r="J16" s="10"/>
      <c r="K16" s="10"/>
    </row>
    <row r="17" spans="1:11" ht="31.5" x14ac:dyDescent="0.25">
      <c r="A17" s="3">
        <v>4</v>
      </c>
      <c r="B17" s="5" t="s">
        <v>195</v>
      </c>
      <c r="C17" s="3" t="s">
        <v>189</v>
      </c>
      <c r="D17" s="3">
        <v>0</v>
      </c>
      <c r="E17" s="3">
        <v>0</v>
      </c>
      <c r="F17" s="13">
        <v>0</v>
      </c>
      <c r="G17" s="4"/>
      <c r="H17" s="10"/>
      <c r="I17" s="10"/>
      <c r="J17" s="10"/>
      <c r="K17" s="10"/>
    </row>
    <row r="18" spans="1:11" x14ac:dyDescent="0.25">
      <c r="A18" s="3">
        <v>5</v>
      </c>
      <c r="B18" s="5" t="s">
        <v>196</v>
      </c>
      <c r="C18" s="3" t="s">
        <v>189</v>
      </c>
      <c r="D18" s="3">
        <v>0</v>
      </c>
      <c r="E18" s="3">
        <v>0</v>
      </c>
      <c r="F18" s="13">
        <v>0</v>
      </c>
      <c r="G18" s="4"/>
      <c r="H18" s="10"/>
      <c r="I18" s="10"/>
      <c r="J18" s="10"/>
      <c r="K18" s="10"/>
    </row>
    <row r="19" spans="1:11" ht="47.25" x14ac:dyDescent="0.25">
      <c r="A19" s="3">
        <v>6</v>
      </c>
      <c r="B19" s="5" t="s">
        <v>197</v>
      </c>
      <c r="C19" s="3" t="s">
        <v>189</v>
      </c>
      <c r="D19" s="3">
        <v>5343</v>
      </c>
      <c r="E19" s="3">
        <v>5371</v>
      </c>
      <c r="F19" s="13">
        <v>5371</v>
      </c>
      <c r="G19" s="4"/>
      <c r="H19" s="10"/>
      <c r="I19" s="10"/>
      <c r="J19" s="10"/>
      <c r="K19" s="10"/>
    </row>
    <row r="20" spans="1:11" ht="23.25" customHeight="1" x14ac:dyDescent="0.25">
      <c r="A20" s="210" t="s">
        <v>30</v>
      </c>
      <c r="B20" s="211"/>
      <c r="C20" s="211"/>
      <c r="D20" s="211"/>
      <c r="E20" s="211"/>
      <c r="F20" s="211"/>
      <c r="G20" s="212"/>
      <c r="H20" s="10"/>
      <c r="I20" s="10"/>
      <c r="J20" s="10"/>
      <c r="K20" s="10"/>
    </row>
    <row r="21" spans="1:11" ht="31.5" x14ac:dyDescent="0.25">
      <c r="A21" s="3">
        <v>1</v>
      </c>
      <c r="B21" s="6" t="s">
        <v>295</v>
      </c>
      <c r="C21" s="3" t="s">
        <v>189</v>
      </c>
      <c r="D21" s="3">
        <v>209</v>
      </c>
      <c r="E21" s="3">
        <v>112</v>
      </c>
      <c r="F21" s="3">
        <v>192</v>
      </c>
      <c r="G21" s="4"/>
      <c r="H21" s="10"/>
      <c r="I21" s="10"/>
      <c r="J21" s="10"/>
      <c r="K21" s="10"/>
    </row>
    <row r="22" spans="1:11" ht="19.5" customHeight="1" x14ac:dyDescent="0.25">
      <c r="A22" s="14">
        <v>2</v>
      </c>
      <c r="B22" s="15" t="s">
        <v>291</v>
      </c>
      <c r="C22" s="3" t="s">
        <v>189</v>
      </c>
      <c r="D22" s="3">
        <v>38</v>
      </c>
      <c r="E22" s="3">
        <v>13</v>
      </c>
      <c r="F22" s="3">
        <v>14</v>
      </c>
      <c r="G22" s="4"/>
      <c r="H22" s="10"/>
      <c r="I22" s="10"/>
      <c r="J22" s="10"/>
      <c r="K22" s="10"/>
    </row>
    <row r="23" spans="1:11" ht="19.5" customHeight="1" x14ac:dyDescent="0.25">
      <c r="A23" s="14">
        <v>3</v>
      </c>
      <c r="B23" s="15" t="s">
        <v>199</v>
      </c>
      <c r="C23" s="3" t="s">
        <v>189</v>
      </c>
      <c r="D23" s="3">
        <v>11</v>
      </c>
      <c r="E23" s="3">
        <v>9</v>
      </c>
      <c r="F23" s="3">
        <v>10</v>
      </c>
      <c r="G23" s="4"/>
      <c r="H23" s="10"/>
      <c r="I23" s="10"/>
      <c r="J23" s="10"/>
      <c r="K23" s="10"/>
    </row>
    <row r="24" spans="1:11" ht="48.75" customHeight="1" x14ac:dyDescent="0.25">
      <c r="A24" s="224">
        <v>4</v>
      </c>
      <c r="B24" s="226" t="s">
        <v>200</v>
      </c>
      <c r="C24" s="3" t="s">
        <v>190</v>
      </c>
      <c r="D24" s="3">
        <v>100</v>
      </c>
      <c r="E24" s="3">
        <v>100</v>
      </c>
      <c r="F24" s="3">
        <v>130</v>
      </c>
      <c r="G24" s="224" t="s">
        <v>351</v>
      </c>
      <c r="H24" s="10"/>
      <c r="I24" s="10"/>
      <c r="J24" s="10"/>
      <c r="K24" s="10"/>
    </row>
    <row r="25" spans="1:11" x14ac:dyDescent="0.25">
      <c r="A25" s="225"/>
      <c r="B25" s="227"/>
      <c r="C25" s="3" t="s">
        <v>189</v>
      </c>
      <c r="D25" s="3">
        <v>31100</v>
      </c>
      <c r="E25" s="3">
        <v>26200</v>
      </c>
      <c r="F25" s="3">
        <v>33945</v>
      </c>
      <c r="G25" s="225"/>
      <c r="H25" s="10"/>
      <c r="I25" s="10"/>
      <c r="J25" s="10"/>
      <c r="K25" s="10"/>
    </row>
    <row r="26" spans="1:11" ht="47.25" x14ac:dyDescent="0.25">
      <c r="A26" s="3">
        <v>5</v>
      </c>
      <c r="B26" s="6" t="s">
        <v>201</v>
      </c>
      <c r="C26" s="3" t="s">
        <v>190</v>
      </c>
      <c r="D26" s="3">
        <v>75</v>
      </c>
      <c r="E26" s="3">
        <v>81.5</v>
      </c>
      <c r="F26" s="3">
        <v>81.5</v>
      </c>
      <c r="G26" s="4"/>
      <c r="H26" s="10"/>
      <c r="I26" s="10"/>
      <c r="J26" s="10"/>
      <c r="K26" s="10"/>
    </row>
    <row r="27" spans="1:11" ht="36" customHeight="1" x14ac:dyDescent="0.25">
      <c r="A27" s="210" t="s">
        <v>32</v>
      </c>
      <c r="B27" s="211"/>
      <c r="C27" s="211"/>
      <c r="D27" s="211"/>
      <c r="E27" s="211"/>
      <c r="F27" s="211"/>
      <c r="G27" s="212"/>
      <c r="H27" s="10"/>
      <c r="I27" s="10"/>
      <c r="J27" s="10"/>
      <c r="K27" s="10"/>
    </row>
    <row r="28" spans="1:11" x14ac:dyDescent="0.25">
      <c r="A28" s="3">
        <v>1</v>
      </c>
      <c r="B28" s="6" t="s">
        <v>202</v>
      </c>
      <c r="C28" s="3" t="s">
        <v>206</v>
      </c>
      <c r="D28" s="3">
        <v>9</v>
      </c>
      <c r="E28" s="3">
        <v>1</v>
      </c>
      <c r="F28" s="3">
        <v>1</v>
      </c>
      <c r="G28" s="3"/>
      <c r="H28" s="10"/>
      <c r="I28" s="10"/>
      <c r="J28" s="10"/>
      <c r="K28" s="10"/>
    </row>
    <row r="29" spans="1:11" x14ac:dyDescent="0.25">
      <c r="A29" s="228" t="s">
        <v>33</v>
      </c>
      <c r="B29" s="228"/>
      <c r="C29" s="228"/>
      <c r="D29" s="228"/>
      <c r="E29" s="228"/>
      <c r="F29" s="228"/>
      <c r="G29" s="228"/>
      <c r="H29" s="10"/>
      <c r="I29" s="10"/>
      <c r="J29" s="10"/>
      <c r="K29" s="10"/>
    </row>
    <row r="30" spans="1:11" x14ac:dyDescent="0.25">
      <c r="A30" s="3">
        <v>2</v>
      </c>
      <c r="B30" s="6" t="s">
        <v>203</v>
      </c>
      <c r="C30" s="3" t="s">
        <v>296</v>
      </c>
      <c r="D30" s="3">
        <v>106.6</v>
      </c>
      <c r="E30" s="3">
        <v>104.4</v>
      </c>
      <c r="F30" s="20">
        <v>104.4</v>
      </c>
      <c r="G30" s="3"/>
      <c r="H30" s="10"/>
      <c r="I30" s="10"/>
      <c r="J30" s="10"/>
      <c r="K30" s="10"/>
    </row>
    <row r="31" spans="1:11" x14ac:dyDescent="0.25">
      <c r="A31" s="228" t="s">
        <v>204</v>
      </c>
      <c r="B31" s="228"/>
      <c r="C31" s="228"/>
      <c r="D31" s="228"/>
      <c r="E31" s="228"/>
      <c r="F31" s="228"/>
      <c r="G31" s="228"/>
      <c r="H31" s="10"/>
      <c r="I31" s="10"/>
      <c r="J31" s="10"/>
      <c r="K31" s="10"/>
    </row>
    <row r="32" spans="1:11" x14ac:dyDescent="0.25">
      <c r="A32" s="3">
        <v>3</v>
      </c>
      <c r="B32" s="6" t="s">
        <v>203</v>
      </c>
      <c r="C32" s="3" t="s">
        <v>296</v>
      </c>
      <c r="D32" s="3">
        <v>1.57</v>
      </c>
      <c r="E32" s="3">
        <v>1.74</v>
      </c>
      <c r="F32" s="3">
        <v>1.74</v>
      </c>
      <c r="G32" s="3"/>
      <c r="H32" s="10"/>
      <c r="I32" s="10"/>
      <c r="J32" s="10"/>
      <c r="K32" s="10"/>
    </row>
    <row r="33" spans="1:11" x14ac:dyDescent="0.25">
      <c r="A33" s="22">
        <v>4</v>
      </c>
      <c r="B33" s="23" t="s">
        <v>205</v>
      </c>
      <c r="C33" s="7" t="s">
        <v>296</v>
      </c>
      <c r="D33" s="22">
        <v>29</v>
      </c>
      <c r="E33" s="22">
        <v>24.4</v>
      </c>
      <c r="F33" s="25">
        <v>24.4</v>
      </c>
      <c r="G33" s="22"/>
      <c r="H33" s="10"/>
      <c r="I33" s="10"/>
      <c r="J33" s="10"/>
      <c r="K33" s="10"/>
    </row>
    <row r="34" spans="1:11" ht="31.5" x14ac:dyDescent="0.25">
      <c r="A34" s="29">
        <v>5</v>
      </c>
      <c r="B34" s="5" t="s">
        <v>341</v>
      </c>
      <c r="C34" s="7" t="s">
        <v>296</v>
      </c>
      <c r="D34" s="21" t="s">
        <v>141</v>
      </c>
      <c r="E34" s="21">
        <v>3.95</v>
      </c>
      <c r="F34" s="28">
        <v>3.95</v>
      </c>
      <c r="G34" s="5"/>
      <c r="H34" s="10"/>
      <c r="I34" s="10"/>
      <c r="J34" s="10"/>
      <c r="K34" s="10"/>
    </row>
    <row r="35" spans="1:11" ht="31.5" customHeight="1" x14ac:dyDescent="0.25">
      <c r="A35" s="210" t="s">
        <v>36</v>
      </c>
      <c r="B35" s="211"/>
      <c r="C35" s="211"/>
      <c r="D35" s="211"/>
      <c r="E35" s="211"/>
      <c r="F35" s="211"/>
      <c r="G35" s="212"/>
      <c r="H35" s="10"/>
      <c r="I35" s="10"/>
      <c r="J35" s="10"/>
      <c r="K35" s="10"/>
    </row>
    <row r="36" spans="1:11" ht="31.5" x14ac:dyDescent="0.25">
      <c r="A36" s="3">
        <v>1</v>
      </c>
      <c r="B36" s="4" t="s">
        <v>207</v>
      </c>
      <c r="C36" s="3" t="s">
        <v>190</v>
      </c>
      <c r="D36" s="3">
        <v>90.4</v>
      </c>
      <c r="E36" s="3">
        <v>92.5</v>
      </c>
      <c r="F36" s="3">
        <v>92.5</v>
      </c>
      <c r="G36" s="4"/>
      <c r="H36" s="10"/>
      <c r="I36" s="10"/>
      <c r="J36" s="10"/>
      <c r="K36" s="10"/>
    </row>
    <row r="37" spans="1:11" ht="31.5" x14ac:dyDescent="0.25">
      <c r="A37" s="24">
        <v>2</v>
      </c>
      <c r="B37" s="4" t="s">
        <v>208</v>
      </c>
      <c r="C37" s="3" t="s">
        <v>190</v>
      </c>
      <c r="D37" s="3">
        <v>94</v>
      </c>
      <c r="E37" s="3">
        <v>97</v>
      </c>
      <c r="F37" s="3">
        <v>97</v>
      </c>
      <c r="G37" s="4"/>
      <c r="H37" s="10"/>
      <c r="I37" s="10"/>
      <c r="J37" s="10"/>
      <c r="K37" s="10"/>
    </row>
    <row r="38" spans="1:11" ht="45" customHeight="1" x14ac:dyDescent="0.25">
      <c r="A38" s="24">
        <v>3</v>
      </c>
      <c r="B38" s="4" t="s">
        <v>209</v>
      </c>
      <c r="C38" s="3" t="s">
        <v>190</v>
      </c>
      <c r="D38" s="3">
        <v>62</v>
      </c>
      <c r="E38" s="3">
        <v>74</v>
      </c>
      <c r="F38" s="3">
        <v>74</v>
      </c>
      <c r="G38" s="4"/>
      <c r="H38" s="10"/>
      <c r="I38" s="10"/>
      <c r="J38" s="10"/>
      <c r="K38" s="10"/>
    </row>
    <row r="39" spans="1:11" x14ac:dyDescent="0.25">
      <c r="A39" s="24">
        <v>4</v>
      </c>
      <c r="B39" s="4" t="s">
        <v>210</v>
      </c>
      <c r="C39" s="3" t="s">
        <v>190</v>
      </c>
      <c r="D39" s="3" t="s">
        <v>141</v>
      </c>
      <c r="E39" s="3">
        <v>85</v>
      </c>
      <c r="F39" s="3">
        <v>85</v>
      </c>
      <c r="G39" s="4"/>
      <c r="H39" s="10"/>
      <c r="I39" s="10"/>
      <c r="J39" s="10"/>
      <c r="K39" s="10"/>
    </row>
    <row r="40" spans="1:11" ht="36.75" customHeight="1" x14ac:dyDescent="0.25">
      <c r="A40" s="210" t="s">
        <v>41</v>
      </c>
      <c r="B40" s="211"/>
      <c r="C40" s="211"/>
      <c r="D40" s="211"/>
      <c r="E40" s="211"/>
      <c r="F40" s="211"/>
      <c r="G40" s="212"/>
      <c r="H40" s="10"/>
      <c r="I40" s="10"/>
      <c r="J40" s="10"/>
      <c r="K40" s="10"/>
    </row>
    <row r="41" spans="1:11" ht="27.75" customHeight="1" x14ac:dyDescent="0.25">
      <c r="A41" s="3">
        <v>1</v>
      </c>
      <c r="B41" s="4" t="s">
        <v>211</v>
      </c>
      <c r="C41" s="3" t="s">
        <v>297</v>
      </c>
      <c r="D41" s="3">
        <v>610.32000000000005</v>
      </c>
      <c r="E41" s="3">
        <v>590</v>
      </c>
      <c r="F41" s="3">
        <v>590</v>
      </c>
      <c r="G41" s="4"/>
      <c r="H41" s="10"/>
      <c r="I41" s="10"/>
      <c r="J41" s="10"/>
      <c r="K41" s="10"/>
    </row>
    <row r="42" spans="1:11" ht="28.5" customHeight="1" x14ac:dyDescent="0.25">
      <c r="A42" s="3">
        <v>2</v>
      </c>
      <c r="B42" s="4" t="s">
        <v>212</v>
      </c>
      <c r="C42" s="3" t="s">
        <v>190</v>
      </c>
      <c r="D42" s="3">
        <v>29.11</v>
      </c>
      <c r="E42" s="3">
        <v>46.8</v>
      </c>
      <c r="F42" s="19">
        <v>46.8</v>
      </c>
      <c r="G42" s="4"/>
      <c r="H42" s="10"/>
      <c r="I42" s="10"/>
      <c r="J42" s="10"/>
      <c r="K42" s="10"/>
    </row>
    <row r="43" spans="1:11" ht="31.5" x14ac:dyDescent="0.25">
      <c r="A43" s="3">
        <v>3</v>
      </c>
      <c r="B43" s="4" t="s">
        <v>213</v>
      </c>
      <c r="C43" s="3" t="s">
        <v>190</v>
      </c>
      <c r="D43" s="3">
        <v>6.2</v>
      </c>
      <c r="E43" s="3">
        <v>9.15</v>
      </c>
      <c r="F43" s="19">
        <v>9.15</v>
      </c>
      <c r="G43" s="4"/>
      <c r="H43" s="10"/>
      <c r="I43" s="10"/>
      <c r="J43" s="10"/>
      <c r="K43" s="10"/>
    </row>
    <row r="44" spans="1:11" x14ac:dyDescent="0.25">
      <c r="A44" s="3">
        <v>4</v>
      </c>
      <c r="B44" s="4" t="s">
        <v>214</v>
      </c>
      <c r="C44" s="3" t="s">
        <v>190</v>
      </c>
      <c r="D44" s="3">
        <v>11.35</v>
      </c>
      <c r="E44" s="3">
        <v>0.8</v>
      </c>
      <c r="F44" s="19">
        <v>0.8</v>
      </c>
      <c r="G44" s="4"/>
      <c r="H44" s="10"/>
      <c r="I44" s="10"/>
      <c r="J44" s="10"/>
      <c r="K44" s="10"/>
    </row>
    <row r="45" spans="1:11" ht="47.25" x14ac:dyDescent="0.25">
      <c r="A45" s="3">
        <v>5</v>
      </c>
      <c r="B45" s="4" t="s">
        <v>215</v>
      </c>
      <c r="C45" s="3" t="s">
        <v>190</v>
      </c>
      <c r="D45" s="3">
        <v>93</v>
      </c>
      <c r="E45" s="3">
        <v>95</v>
      </c>
      <c r="F45" s="19">
        <v>95</v>
      </c>
      <c r="G45" s="4"/>
      <c r="H45" s="10"/>
      <c r="I45" s="10"/>
      <c r="J45" s="10"/>
      <c r="K45" s="10"/>
    </row>
    <row r="46" spans="1:11" x14ac:dyDescent="0.25">
      <c r="A46" s="3">
        <v>6</v>
      </c>
      <c r="B46" s="4" t="s">
        <v>216</v>
      </c>
      <c r="C46" s="3" t="s">
        <v>219</v>
      </c>
      <c r="D46" s="3">
        <v>11.11</v>
      </c>
      <c r="E46" s="3">
        <v>10.6</v>
      </c>
      <c r="F46" s="3">
        <v>10.6</v>
      </c>
      <c r="G46" s="4"/>
      <c r="H46" s="10"/>
      <c r="I46" s="10"/>
      <c r="J46" s="10"/>
      <c r="K46" s="10"/>
    </row>
    <row r="47" spans="1:11" ht="31.5" x14ac:dyDescent="0.25">
      <c r="A47" s="3">
        <v>7</v>
      </c>
      <c r="B47" s="4" t="s">
        <v>217</v>
      </c>
      <c r="C47" s="3" t="s">
        <v>190</v>
      </c>
      <c r="D47" s="3">
        <v>100</v>
      </c>
      <c r="E47" s="3">
        <v>100</v>
      </c>
      <c r="F47" s="3">
        <v>100</v>
      </c>
      <c r="G47" s="4"/>
      <c r="H47" s="10"/>
      <c r="I47" s="10"/>
      <c r="J47" s="10"/>
      <c r="K47" s="10"/>
    </row>
    <row r="48" spans="1:11" x14ac:dyDescent="0.25">
      <c r="A48" s="3">
        <v>8</v>
      </c>
      <c r="B48" s="4" t="s">
        <v>218</v>
      </c>
      <c r="C48" s="3" t="s">
        <v>189</v>
      </c>
      <c r="D48" s="3">
        <v>104</v>
      </c>
      <c r="E48" s="3">
        <v>104</v>
      </c>
      <c r="F48" s="3">
        <v>104</v>
      </c>
      <c r="G48" s="4"/>
      <c r="H48" s="10"/>
      <c r="I48" s="10"/>
      <c r="J48" s="10"/>
      <c r="K48" s="10"/>
    </row>
    <row r="49" spans="1:11" ht="33" customHeight="1" x14ac:dyDescent="0.25">
      <c r="A49" s="210" t="s">
        <v>42</v>
      </c>
      <c r="B49" s="211"/>
      <c r="C49" s="211"/>
      <c r="D49" s="211"/>
      <c r="E49" s="211"/>
      <c r="F49" s="211"/>
      <c r="G49" s="212"/>
      <c r="H49" s="10"/>
      <c r="I49" s="10"/>
      <c r="J49" s="10"/>
      <c r="K49" s="10"/>
    </row>
    <row r="50" spans="1:11" x14ac:dyDescent="0.25">
      <c r="A50" s="3">
        <v>1</v>
      </c>
      <c r="B50" s="6" t="s">
        <v>292</v>
      </c>
      <c r="C50" s="3" t="s">
        <v>226</v>
      </c>
      <c r="D50" s="8">
        <v>194000</v>
      </c>
      <c r="E50" s="8">
        <v>196000</v>
      </c>
      <c r="F50" s="9">
        <v>196000</v>
      </c>
      <c r="G50" s="6"/>
      <c r="H50" s="10"/>
      <c r="I50" s="12"/>
      <c r="J50" s="10"/>
      <c r="K50" s="10"/>
    </row>
    <row r="51" spans="1:11" ht="31.5" x14ac:dyDescent="0.25">
      <c r="A51" s="16">
        <v>2</v>
      </c>
      <c r="B51" s="6" t="s">
        <v>220</v>
      </c>
      <c r="C51" s="3" t="s">
        <v>198</v>
      </c>
      <c r="D51" s="3">
        <v>615</v>
      </c>
      <c r="E51" s="3">
        <v>470</v>
      </c>
      <c r="F51" s="3">
        <v>759</v>
      </c>
      <c r="G51" s="6"/>
      <c r="H51" s="10"/>
      <c r="I51" s="12"/>
      <c r="J51" s="10"/>
      <c r="K51" s="10"/>
    </row>
    <row r="52" spans="1:11" x14ac:dyDescent="0.25">
      <c r="A52" s="16">
        <v>3</v>
      </c>
      <c r="B52" s="6" t="s">
        <v>221</v>
      </c>
      <c r="C52" s="3" t="s">
        <v>190</v>
      </c>
      <c r="D52" s="3">
        <v>24</v>
      </c>
      <c r="E52" s="3">
        <v>24</v>
      </c>
      <c r="F52" s="3">
        <v>38</v>
      </c>
      <c r="G52" s="6"/>
      <c r="H52" s="10"/>
      <c r="I52" s="12"/>
      <c r="J52" s="10"/>
      <c r="K52" s="10"/>
    </row>
    <row r="53" spans="1:11" x14ac:dyDescent="0.25">
      <c r="A53" s="16">
        <v>4</v>
      </c>
      <c r="B53" s="6" t="s">
        <v>222</v>
      </c>
      <c r="C53" s="3" t="s">
        <v>198</v>
      </c>
      <c r="D53" s="3">
        <v>1300</v>
      </c>
      <c r="E53" s="3">
        <v>1320</v>
      </c>
      <c r="F53" s="3">
        <v>1329</v>
      </c>
      <c r="G53" s="6"/>
      <c r="H53" s="10"/>
      <c r="I53" s="12"/>
      <c r="J53" s="10"/>
      <c r="K53" s="10"/>
    </row>
    <row r="54" spans="1:11" x14ac:dyDescent="0.25">
      <c r="A54" s="16">
        <v>5</v>
      </c>
      <c r="B54" s="6" t="s">
        <v>223</v>
      </c>
      <c r="C54" s="3" t="s">
        <v>198</v>
      </c>
      <c r="D54" s="3">
        <v>266</v>
      </c>
      <c r="E54" s="3">
        <v>230</v>
      </c>
      <c r="F54" s="3">
        <v>250</v>
      </c>
      <c r="G54" s="6"/>
      <c r="H54" s="10"/>
      <c r="I54" s="12"/>
      <c r="J54" s="10"/>
      <c r="K54" s="10"/>
    </row>
    <row r="55" spans="1:11" ht="51" customHeight="1" x14ac:dyDescent="0.25">
      <c r="A55" s="16">
        <v>6</v>
      </c>
      <c r="B55" s="6" t="s">
        <v>224</v>
      </c>
      <c r="C55" s="3" t="s">
        <v>198</v>
      </c>
      <c r="D55" s="3">
        <v>460</v>
      </c>
      <c r="E55" s="3">
        <v>450</v>
      </c>
      <c r="F55" s="3">
        <v>741</v>
      </c>
      <c r="G55" s="6"/>
      <c r="H55" s="10"/>
      <c r="I55" s="12"/>
      <c r="J55" s="10"/>
      <c r="K55" s="10"/>
    </row>
    <row r="56" spans="1:11" ht="31.5" x14ac:dyDescent="0.25">
      <c r="A56" s="16">
        <v>7</v>
      </c>
      <c r="B56" s="6" t="s">
        <v>225</v>
      </c>
      <c r="C56" s="3" t="s">
        <v>198</v>
      </c>
      <c r="D56" s="3">
        <v>350</v>
      </c>
      <c r="E56" s="3">
        <v>125</v>
      </c>
      <c r="F56" s="3">
        <v>355</v>
      </c>
      <c r="G56" s="6"/>
      <c r="H56" s="10"/>
      <c r="I56" s="12"/>
      <c r="J56" s="10"/>
      <c r="K56" s="10"/>
    </row>
    <row r="57" spans="1:11" ht="31.5" x14ac:dyDescent="0.25">
      <c r="A57" s="16">
        <v>8</v>
      </c>
      <c r="B57" s="6" t="s">
        <v>293</v>
      </c>
      <c r="C57" s="16" t="s">
        <v>198</v>
      </c>
      <c r="D57" s="16">
        <v>1133</v>
      </c>
      <c r="E57" s="16">
        <v>525</v>
      </c>
      <c r="F57" s="16">
        <v>3434</v>
      </c>
      <c r="G57" s="6"/>
      <c r="H57" s="10"/>
      <c r="I57" s="12"/>
      <c r="J57" s="10"/>
      <c r="K57" s="10"/>
    </row>
    <row r="58" spans="1:11" x14ac:dyDescent="0.25">
      <c r="A58" s="24">
        <v>9</v>
      </c>
      <c r="B58" s="6" t="s">
        <v>343</v>
      </c>
      <c r="C58" s="24" t="s">
        <v>342</v>
      </c>
      <c r="D58" s="24" t="s">
        <v>141</v>
      </c>
      <c r="E58" s="24">
        <v>100</v>
      </c>
      <c r="F58" s="24">
        <v>120</v>
      </c>
      <c r="G58" s="6"/>
      <c r="H58" s="10"/>
      <c r="I58" s="12"/>
      <c r="J58" s="10"/>
      <c r="K58" s="10"/>
    </row>
    <row r="59" spans="1:11" x14ac:dyDescent="0.25">
      <c r="A59" s="24">
        <v>10</v>
      </c>
      <c r="B59" s="6" t="s">
        <v>344</v>
      </c>
      <c r="C59" s="24" t="s">
        <v>189</v>
      </c>
      <c r="D59" s="24" t="s">
        <v>141</v>
      </c>
      <c r="E59" s="24">
        <v>1</v>
      </c>
      <c r="F59" s="24">
        <v>1</v>
      </c>
      <c r="G59" s="6"/>
      <c r="H59" s="10"/>
      <c r="I59" s="12"/>
      <c r="J59" s="10"/>
      <c r="K59" s="10"/>
    </row>
    <row r="60" spans="1:11" ht="41.25" customHeight="1" x14ac:dyDescent="0.25">
      <c r="A60" s="16">
        <v>11</v>
      </c>
      <c r="B60" s="6" t="s">
        <v>294</v>
      </c>
      <c r="C60" s="16" t="s">
        <v>190</v>
      </c>
      <c r="D60" s="16">
        <v>100</v>
      </c>
      <c r="E60" s="16">
        <v>100</v>
      </c>
      <c r="F60" s="16">
        <v>100</v>
      </c>
      <c r="G60" s="6"/>
      <c r="H60" s="10"/>
      <c r="I60" s="12"/>
      <c r="J60" s="10"/>
      <c r="K60" s="10"/>
    </row>
    <row r="61" spans="1:11" ht="35.25" customHeight="1" x14ac:dyDescent="0.25">
      <c r="A61" s="210" t="s">
        <v>44</v>
      </c>
      <c r="B61" s="211"/>
      <c r="C61" s="211"/>
      <c r="D61" s="211"/>
      <c r="E61" s="211"/>
      <c r="F61" s="211"/>
      <c r="G61" s="212"/>
      <c r="H61" s="10"/>
      <c r="I61" s="10"/>
      <c r="J61" s="10"/>
      <c r="K61" s="10"/>
    </row>
    <row r="62" spans="1:11" x14ac:dyDescent="0.25">
      <c r="A62" s="3">
        <v>1</v>
      </c>
      <c r="B62" s="4" t="s">
        <v>227</v>
      </c>
      <c r="C62" s="3" t="s">
        <v>190</v>
      </c>
      <c r="D62" s="3">
        <v>41.4</v>
      </c>
      <c r="E62" s="3">
        <v>41</v>
      </c>
      <c r="F62" s="3">
        <v>41.7</v>
      </c>
      <c r="G62" s="3"/>
      <c r="H62" s="10"/>
      <c r="I62" s="10"/>
      <c r="J62" s="10"/>
      <c r="K62" s="10"/>
    </row>
    <row r="63" spans="1:11" ht="31.5" x14ac:dyDescent="0.25">
      <c r="A63" s="3">
        <v>2</v>
      </c>
      <c r="B63" s="4" t="s">
        <v>228</v>
      </c>
      <c r="C63" s="3" t="s">
        <v>190</v>
      </c>
      <c r="D63" s="3">
        <v>63.7</v>
      </c>
      <c r="E63" s="3">
        <v>86.9</v>
      </c>
      <c r="F63" s="3">
        <v>87.9</v>
      </c>
      <c r="G63" s="3"/>
      <c r="H63" s="10"/>
      <c r="I63" s="10"/>
      <c r="J63" s="10"/>
      <c r="K63" s="10"/>
    </row>
    <row r="64" spans="1:11" ht="31.5" x14ac:dyDescent="0.25">
      <c r="A64" s="3">
        <v>3</v>
      </c>
      <c r="B64" s="4" t="s">
        <v>348</v>
      </c>
      <c r="C64" s="3" t="s">
        <v>190</v>
      </c>
      <c r="D64" s="3">
        <v>17.5</v>
      </c>
      <c r="E64" s="3">
        <v>20.5</v>
      </c>
      <c r="F64" s="3">
        <v>21</v>
      </c>
      <c r="G64" s="3"/>
      <c r="H64" s="10"/>
      <c r="I64" s="10"/>
      <c r="J64" s="10"/>
      <c r="K64" s="10"/>
    </row>
    <row r="65" spans="1:11" ht="47.25" x14ac:dyDescent="0.25">
      <c r="A65" s="3">
        <v>4</v>
      </c>
      <c r="B65" s="4" t="s">
        <v>229</v>
      </c>
      <c r="C65" s="3" t="s">
        <v>190</v>
      </c>
      <c r="D65" s="3">
        <v>8.6999999999999993</v>
      </c>
      <c r="E65" s="3">
        <v>8.5</v>
      </c>
      <c r="F65" s="3">
        <v>8.6999999999999993</v>
      </c>
      <c r="G65" s="3"/>
      <c r="H65" s="10"/>
      <c r="I65" s="10"/>
      <c r="J65" s="10"/>
      <c r="K65" s="10"/>
    </row>
    <row r="66" spans="1:11" ht="31.5" x14ac:dyDescent="0.25">
      <c r="A66" s="3">
        <v>5</v>
      </c>
      <c r="B66" s="4" t="s">
        <v>230</v>
      </c>
      <c r="C66" s="3" t="s">
        <v>190</v>
      </c>
      <c r="D66" s="3">
        <v>27.9</v>
      </c>
      <c r="E66" s="3">
        <v>29</v>
      </c>
      <c r="F66" s="3">
        <v>29.3</v>
      </c>
      <c r="G66" s="3"/>
      <c r="H66" s="10"/>
      <c r="I66" s="10"/>
      <c r="J66" s="10"/>
      <c r="K66" s="10"/>
    </row>
    <row r="67" spans="1:11" ht="18.75" customHeight="1" x14ac:dyDescent="0.25">
      <c r="A67" s="210" t="s">
        <v>45</v>
      </c>
      <c r="B67" s="211"/>
      <c r="C67" s="211"/>
      <c r="D67" s="211"/>
      <c r="E67" s="211"/>
      <c r="F67" s="211"/>
      <c r="G67" s="212"/>
      <c r="H67" s="10"/>
      <c r="I67" s="10"/>
      <c r="J67" s="10"/>
      <c r="K67" s="10"/>
    </row>
    <row r="68" spans="1:11" ht="45" customHeight="1" x14ac:dyDescent="0.25">
      <c r="A68" s="3">
        <v>1</v>
      </c>
      <c r="B68" s="18" t="s">
        <v>236</v>
      </c>
      <c r="C68" s="3" t="s">
        <v>190</v>
      </c>
      <c r="D68" s="24">
        <v>0.5</v>
      </c>
      <c r="E68" s="3">
        <v>0.2</v>
      </c>
      <c r="F68" s="3">
        <v>0.08</v>
      </c>
      <c r="G68" s="18" t="s">
        <v>353</v>
      </c>
      <c r="H68" s="10"/>
      <c r="I68" s="10"/>
      <c r="J68" s="10"/>
      <c r="K68" s="10"/>
    </row>
    <row r="69" spans="1:11" ht="30.75" customHeight="1" x14ac:dyDescent="0.25">
      <c r="A69" s="24">
        <v>2</v>
      </c>
      <c r="B69" s="18" t="s">
        <v>235</v>
      </c>
      <c r="C69" s="3" t="s">
        <v>190</v>
      </c>
      <c r="D69" s="24">
        <v>16</v>
      </c>
      <c r="E69" s="3">
        <v>2</v>
      </c>
      <c r="F69" s="3">
        <v>3.7</v>
      </c>
      <c r="G69" s="18"/>
      <c r="H69" s="10"/>
      <c r="I69" s="10"/>
      <c r="J69" s="10"/>
      <c r="K69" s="10"/>
    </row>
    <row r="70" spans="1:11" x14ac:dyDescent="0.25">
      <c r="A70" s="24">
        <v>3</v>
      </c>
      <c r="B70" s="18" t="s">
        <v>231</v>
      </c>
      <c r="C70" s="3" t="s">
        <v>190</v>
      </c>
      <c r="D70" s="24">
        <v>4.5</v>
      </c>
      <c r="E70" s="3">
        <v>0.1</v>
      </c>
      <c r="F70" s="3">
        <v>3.7</v>
      </c>
      <c r="G70" s="18"/>
      <c r="H70" s="10"/>
      <c r="I70" s="10"/>
      <c r="J70" s="10"/>
      <c r="K70" s="10"/>
    </row>
    <row r="71" spans="1:11" ht="31.5" x14ac:dyDescent="0.25">
      <c r="A71" s="24">
        <v>4</v>
      </c>
      <c r="B71" s="18" t="s">
        <v>232</v>
      </c>
      <c r="C71" s="3" t="s">
        <v>190</v>
      </c>
      <c r="D71" s="24">
        <v>15</v>
      </c>
      <c r="E71" s="3">
        <v>0.1</v>
      </c>
      <c r="F71" s="3">
        <v>9.4</v>
      </c>
      <c r="G71" s="18"/>
      <c r="H71" s="10"/>
      <c r="I71" s="10"/>
      <c r="J71" s="10"/>
      <c r="K71" s="10"/>
    </row>
    <row r="72" spans="1:11" ht="47.25" x14ac:dyDescent="0.25">
      <c r="A72" s="24">
        <v>5</v>
      </c>
      <c r="B72" s="18" t="s">
        <v>234</v>
      </c>
      <c r="C72" s="3" t="s">
        <v>190</v>
      </c>
      <c r="D72" s="24">
        <v>100</v>
      </c>
      <c r="E72" s="3" t="s">
        <v>254</v>
      </c>
      <c r="F72" s="3">
        <v>97.8</v>
      </c>
      <c r="G72" s="18" t="s">
        <v>347</v>
      </c>
      <c r="H72" s="10"/>
      <c r="I72" s="10"/>
      <c r="J72" s="10"/>
      <c r="K72" s="10"/>
    </row>
    <row r="73" spans="1:11" ht="47.25" x14ac:dyDescent="0.25">
      <c r="A73" s="24">
        <v>6</v>
      </c>
      <c r="B73" s="18" t="s">
        <v>233</v>
      </c>
      <c r="C73" s="3" t="s">
        <v>190</v>
      </c>
      <c r="D73" s="24">
        <v>-8</v>
      </c>
      <c r="E73" s="3">
        <v>0.1</v>
      </c>
      <c r="F73" s="3">
        <v>-6.6</v>
      </c>
      <c r="G73" s="18" t="s">
        <v>347</v>
      </c>
      <c r="H73" s="10"/>
      <c r="I73" s="10"/>
      <c r="J73" s="10"/>
      <c r="K73" s="10"/>
    </row>
    <row r="74" spans="1:11" ht="34.5" customHeight="1" x14ac:dyDescent="0.25">
      <c r="A74" s="210" t="s">
        <v>48</v>
      </c>
      <c r="B74" s="211"/>
      <c r="C74" s="211"/>
      <c r="D74" s="211"/>
      <c r="E74" s="211"/>
      <c r="F74" s="211"/>
      <c r="G74" s="212"/>
      <c r="H74" s="10"/>
      <c r="I74" s="10"/>
      <c r="J74" s="10"/>
      <c r="K74" s="10"/>
    </row>
    <row r="75" spans="1:11" ht="63" x14ac:dyDescent="0.25">
      <c r="A75" s="3">
        <v>1</v>
      </c>
      <c r="B75" s="18" t="s">
        <v>237</v>
      </c>
      <c r="C75" s="3" t="s">
        <v>190</v>
      </c>
      <c r="D75" s="3">
        <v>100</v>
      </c>
      <c r="E75" s="3">
        <v>100</v>
      </c>
      <c r="F75" s="3">
        <v>100</v>
      </c>
      <c r="G75" s="3"/>
      <c r="H75" s="10"/>
      <c r="I75" s="10"/>
      <c r="J75" s="10"/>
      <c r="K75" s="10"/>
    </row>
    <row r="76" spans="1:11" ht="141" customHeight="1" x14ac:dyDescent="0.25">
      <c r="A76" s="3">
        <v>2</v>
      </c>
      <c r="B76" s="18" t="s">
        <v>238</v>
      </c>
      <c r="C76" s="3" t="s">
        <v>190</v>
      </c>
      <c r="D76" s="3">
        <v>90.2</v>
      </c>
      <c r="E76" s="3">
        <v>99</v>
      </c>
      <c r="F76" s="3">
        <v>91.8</v>
      </c>
      <c r="G76" s="17" t="s">
        <v>350</v>
      </c>
      <c r="H76" s="10"/>
      <c r="I76" s="10"/>
      <c r="J76" s="10"/>
      <c r="K76" s="10"/>
    </row>
    <row r="77" spans="1:11" ht="47.25" x14ac:dyDescent="0.25">
      <c r="A77" s="3">
        <v>3</v>
      </c>
      <c r="B77" s="18" t="s">
        <v>239</v>
      </c>
      <c r="C77" s="3" t="s">
        <v>190</v>
      </c>
      <c r="D77" s="3">
        <v>0</v>
      </c>
      <c r="E77" s="3">
        <v>0</v>
      </c>
      <c r="F77" s="3">
        <v>0</v>
      </c>
      <c r="G77" s="3"/>
      <c r="H77" s="10"/>
      <c r="I77" s="10"/>
      <c r="J77" s="10"/>
      <c r="K77" s="10"/>
    </row>
    <row r="78" spans="1:11" ht="47.25" x14ac:dyDescent="0.25">
      <c r="A78" s="3">
        <v>4</v>
      </c>
      <c r="B78" s="18" t="s">
        <v>240</v>
      </c>
      <c r="C78" s="3" t="s">
        <v>190</v>
      </c>
      <c r="D78" s="3">
        <v>96.9</v>
      </c>
      <c r="E78" s="3">
        <v>95</v>
      </c>
      <c r="F78" s="3">
        <v>97.5</v>
      </c>
      <c r="G78" s="3"/>
      <c r="H78" s="10"/>
      <c r="I78" s="10"/>
      <c r="J78" s="10"/>
      <c r="K78" s="10"/>
    </row>
    <row r="79" spans="1:11" ht="78.75" x14ac:dyDescent="0.25">
      <c r="A79" s="3">
        <v>5</v>
      </c>
      <c r="B79" s="18" t="s">
        <v>241</v>
      </c>
      <c r="C79" s="3" t="s">
        <v>190</v>
      </c>
      <c r="D79" s="3">
        <v>0</v>
      </c>
      <c r="E79" s="3" t="s">
        <v>243</v>
      </c>
      <c r="F79" s="3">
        <v>0</v>
      </c>
      <c r="G79" s="3"/>
      <c r="H79" s="10"/>
      <c r="I79" s="10"/>
      <c r="J79" s="10"/>
      <c r="K79" s="10"/>
    </row>
    <row r="80" spans="1:11" ht="47.25" x14ac:dyDescent="0.25">
      <c r="A80" s="3">
        <v>6</v>
      </c>
      <c r="B80" s="18" t="s">
        <v>242</v>
      </c>
      <c r="C80" s="3" t="s">
        <v>190</v>
      </c>
      <c r="D80" s="3">
        <v>0</v>
      </c>
      <c r="E80" s="3">
        <v>0</v>
      </c>
      <c r="F80" s="3">
        <v>0</v>
      </c>
      <c r="G80" s="3"/>
      <c r="H80" s="10"/>
      <c r="I80" s="10"/>
      <c r="J80" s="10"/>
      <c r="K80" s="10"/>
    </row>
    <row r="81" spans="1:11" ht="18" customHeight="1" x14ac:dyDescent="0.25">
      <c r="A81" s="210" t="s">
        <v>49</v>
      </c>
      <c r="B81" s="211"/>
      <c r="C81" s="211"/>
      <c r="D81" s="211"/>
      <c r="E81" s="211"/>
      <c r="F81" s="211"/>
      <c r="G81" s="212"/>
      <c r="H81" s="10"/>
      <c r="I81" s="10"/>
      <c r="J81" s="10"/>
      <c r="K81" s="10"/>
    </row>
    <row r="82" spans="1:11" x14ac:dyDescent="0.25">
      <c r="A82" s="3">
        <v>1</v>
      </c>
      <c r="B82" s="5" t="s">
        <v>244</v>
      </c>
      <c r="C82" s="3" t="s">
        <v>190</v>
      </c>
      <c r="D82" s="3">
        <v>95.6</v>
      </c>
      <c r="E82" s="3">
        <v>96.6</v>
      </c>
      <c r="F82" s="3">
        <v>96.6</v>
      </c>
      <c r="G82" s="3"/>
      <c r="H82" s="10"/>
      <c r="I82" s="10"/>
      <c r="J82" s="10"/>
      <c r="K82" s="10"/>
    </row>
    <row r="83" spans="1:11" ht="31.5" x14ac:dyDescent="0.25">
      <c r="A83" s="3">
        <v>2</v>
      </c>
      <c r="B83" s="5" t="s">
        <v>245</v>
      </c>
      <c r="C83" s="3" t="s">
        <v>253</v>
      </c>
      <c r="D83" s="3">
        <v>1.72</v>
      </c>
      <c r="E83" s="3">
        <v>2.02</v>
      </c>
      <c r="F83" s="3">
        <v>21.2</v>
      </c>
      <c r="G83" s="3"/>
      <c r="H83" s="10"/>
      <c r="I83" s="10"/>
      <c r="J83" s="10"/>
      <c r="K83" s="10"/>
    </row>
    <row r="84" spans="1:11" x14ac:dyDescent="0.25">
      <c r="A84" s="3">
        <v>3</v>
      </c>
      <c r="B84" s="5" t="s">
        <v>246</v>
      </c>
      <c r="C84" s="3" t="s">
        <v>189</v>
      </c>
      <c r="D84" s="24">
        <v>3.52</v>
      </c>
      <c r="E84" s="3">
        <v>3.61</v>
      </c>
      <c r="F84" s="3">
        <v>3.61</v>
      </c>
      <c r="G84" s="3"/>
      <c r="H84" s="10"/>
      <c r="I84" s="10"/>
      <c r="J84" s="10"/>
      <c r="K84" s="10"/>
    </row>
    <row r="85" spans="1:11" x14ac:dyDescent="0.25">
      <c r="A85" s="3">
        <v>4</v>
      </c>
      <c r="B85" s="5" t="s">
        <v>247</v>
      </c>
      <c r="C85" s="3" t="s">
        <v>189</v>
      </c>
      <c r="D85" s="24">
        <v>6.68</v>
      </c>
      <c r="E85" s="3">
        <v>6.97</v>
      </c>
      <c r="F85" s="3">
        <v>6.97</v>
      </c>
      <c r="G85" s="3"/>
      <c r="H85" s="10"/>
      <c r="I85" s="10"/>
      <c r="J85" s="10"/>
      <c r="K85" s="10"/>
    </row>
    <row r="86" spans="1:11" x14ac:dyDescent="0.25">
      <c r="A86" s="3">
        <v>5</v>
      </c>
      <c r="B86" s="5" t="s">
        <v>248</v>
      </c>
      <c r="C86" s="3" t="s">
        <v>198</v>
      </c>
      <c r="D86" s="24">
        <v>659</v>
      </c>
      <c r="E86" s="3">
        <v>630</v>
      </c>
      <c r="F86" s="3">
        <v>632</v>
      </c>
      <c r="G86" s="3"/>
      <c r="H86" s="10"/>
      <c r="I86" s="10"/>
      <c r="J86" s="10"/>
      <c r="K86" s="10"/>
    </row>
    <row r="87" spans="1:11" x14ac:dyDescent="0.25">
      <c r="A87" s="3">
        <v>6</v>
      </c>
      <c r="B87" s="5" t="s">
        <v>249</v>
      </c>
      <c r="C87" s="3" t="s">
        <v>190</v>
      </c>
      <c r="D87" s="24">
        <v>100</v>
      </c>
      <c r="E87" s="3">
        <v>100</v>
      </c>
      <c r="F87" s="3">
        <v>100</v>
      </c>
      <c r="G87" s="3"/>
      <c r="H87" s="10"/>
      <c r="I87" s="10"/>
      <c r="J87" s="10"/>
      <c r="K87" s="10"/>
    </row>
    <row r="88" spans="1:11" x14ac:dyDescent="0.25">
      <c r="A88" s="3">
        <v>7</v>
      </c>
      <c r="B88" s="5" t="s">
        <v>250</v>
      </c>
      <c r="C88" s="3" t="s">
        <v>226</v>
      </c>
      <c r="D88" s="24">
        <v>0</v>
      </c>
      <c r="E88" s="3">
        <v>0</v>
      </c>
      <c r="F88" s="3">
        <v>0</v>
      </c>
      <c r="G88" s="3"/>
      <c r="H88" s="10"/>
      <c r="I88" s="10"/>
      <c r="J88" s="10"/>
      <c r="K88" s="10"/>
    </row>
    <row r="89" spans="1:11" x14ac:dyDescent="0.25">
      <c r="A89" s="3">
        <v>8</v>
      </c>
      <c r="B89" s="5" t="s">
        <v>251</v>
      </c>
      <c r="C89" s="3" t="s">
        <v>253</v>
      </c>
      <c r="D89" s="24">
        <v>340356</v>
      </c>
      <c r="E89" s="3">
        <v>340356</v>
      </c>
      <c r="F89" s="3">
        <v>340356</v>
      </c>
      <c r="G89" s="3"/>
      <c r="H89" s="10"/>
      <c r="I89" s="10"/>
      <c r="J89" s="10"/>
      <c r="K89" s="10"/>
    </row>
    <row r="90" spans="1:11" ht="31.5" x14ac:dyDescent="0.25">
      <c r="A90" s="3">
        <v>9</v>
      </c>
      <c r="B90" s="5" t="s">
        <v>252</v>
      </c>
      <c r="C90" s="3" t="s">
        <v>198</v>
      </c>
      <c r="D90" s="24">
        <v>20</v>
      </c>
      <c r="E90" s="3">
        <v>20</v>
      </c>
      <c r="F90" s="3">
        <v>20</v>
      </c>
      <c r="G90" s="3"/>
      <c r="H90" s="10"/>
      <c r="I90" s="10"/>
      <c r="J90" s="10"/>
      <c r="K90" s="10"/>
    </row>
    <row r="91" spans="1:11" x14ac:dyDescent="0.25">
      <c r="A91" s="24">
        <v>10</v>
      </c>
      <c r="B91" s="26" t="s">
        <v>345</v>
      </c>
      <c r="C91" s="27" t="s">
        <v>189</v>
      </c>
      <c r="D91" s="27" t="s">
        <v>141</v>
      </c>
      <c r="E91" s="27">
        <v>11</v>
      </c>
      <c r="F91" s="26">
        <v>11</v>
      </c>
      <c r="G91" s="26"/>
    </row>
    <row r="92" spans="1:11" ht="18.75" customHeight="1" x14ac:dyDescent="0.25">
      <c r="A92" s="24">
        <v>11</v>
      </c>
      <c r="B92" s="26" t="s">
        <v>346</v>
      </c>
      <c r="C92" s="27" t="s">
        <v>189</v>
      </c>
      <c r="D92" s="27" t="s">
        <v>141</v>
      </c>
      <c r="E92" s="27">
        <v>1</v>
      </c>
      <c r="F92" s="26">
        <v>1</v>
      </c>
      <c r="G92" s="26"/>
    </row>
  </sheetData>
  <mergeCells count="24">
    <mergeCell ref="A74:G74"/>
    <mergeCell ref="A81:G81"/>
    <mergeCell ref="A35:G35"/>
    <mergeCell ref="A40:G40"/>
    <mergeCell ref="A49:G49"/>
    <mergeCell ref="A61:G61"/>
    <mergeCell ref="A67:G67"/>
    <mergeCell ref="A24:A25"/>
    <mergeCell ref="B24:B25"/>
    <mergeCell ref="A27:G27"/>
    <mergeCell ref="A29:G29"/>
    <mergeCell ref="A31:G31"/>
    <mergeCell ref="G24:G25"/>
    <mergeCell ref="A20:G20"/>
    <mergeCell ref="A1:G1"/>
    <mergeCell ref="G3:G5"/>
    <mergeCell ref="A6:G6"/>
    <mergeCell ref="A13:G13"/>
    <mergeCell ref="D3:F3"/>
    <mergeCell ref="E4:F4"/>
    <mergeCell ref="A3:A5"/>
    <mergeCell ref="B3:B5"/>
    <mergeCell ref="C3:C5"/>
    <mergeCell ref="D4:D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Финансирование</vt:lpstr>
      <vt:lpstr>Показатели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2018-07-30T06:34:23Z</dcterms:modified>
</cp:coreProperties>
</file>